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https://netorgft3586355.sharepoint.com/sites/ProductSafetyTracking/Shared Documents/General/"/>
    </mc:Choice>
  </mc:AlternateContent>
  <xr:revisionPtr revIDLastSave="0" documentId="8_{FF06375E-DEC9-4503-A494-AF2EDF9A942F}" xr6:coauthVersionLast="47" xr6:coauthVersionMax="47" xr10:uidLastSave="{00000000-0000-0000-0000-000000000000}"/>
  <bookViews>
    <workbookView xWindow="200" yWindow="760" windowWidth="18800" windowHeight="19560" firstSheet="2" activeTab="2" xr2:uid="{0DFC921F-B784-4273-8740-A6B357A942FF}"/>
  </bookViews>
  <sheets>
    <sheet name="Introduction" sheetId="5" r:id="rId1"/>
    <sheet name="Clothing" sheetId="3" r:id="rId2"/>
    <sheet name="Plush" sheetId="1" r:id="rId3"/>
    <sheet name="Accessories" sheetId="4" r:id="rId4"/>
    <sheet name="Holiday Exemption Dates" sheetId="7" r:id="rId5"/>
  </sheets>
  <definedNames>
    <definedName name="_xlnm._FilterDatabase" localSheetId="3" hidden="1">Accessories!$B$2:$C$41</definedName>
    <definedName name="_xlnm._FilterDatabase" localSheetId="1" hidden="1">Clothing!$B$2:$C$183</definedName>
    <definedName name="_xlnm._FilterDatabase" localSheetId="4" hidden="1">'Holiday Exemption Dates'!$B$2:$C$124</definedName>
    <definedName name="_xlnm._FilterDatabase" localSheetId="2" hidden="1">Plush!$B$3:$C$163</definedName>
    <definedName name="_xlnm.Print_Area" localSheetId="1">Clothing!$A$1:$I$183</definedName>
    <definedName name="_xlnm.Print_Area" localSheetId="2">Plush!$A$1:$AE$185</definedName>
    <definedName name="_xlnm.Print_Titles" localSheetId="3">Accessories!$2:$2</definedName>
    <definedName name="_xlnm.Print_Titles" localSheetId="1">Clothing!$2:$2</definedName>
    <definedName name="_xlnm.Print_Titles" localSheetId="4">'Holiday Exemption Dates'!$2:$2</definedName>
    <definedName name="_xlnm.Print_Titles" localSheetId="2">Plush!$3:$3</definedName>
    <definedName name="QBCANSUPPORTUPDATE" localSheetId="3">FALSE</definedName>
    <definedName name="QBCANSUPPORTUPDATE" localSheetId="1">FALSE</definedName>
    <definedName name="QBCANSUPPORTUPDATE" localSheetId="4">FALSE</definedName>
    <definedName name="QBCANSUPPORTUPDATE" localSheetId="2">FALSE</definedName>
    <definedName name="QBCOMPANYFILENAME" localSheetId="3">"S:\Quickbooks\TheBearFactory.QBW"</definedName>
    <definedName name="QBCOMPANYFILENAME" localSheetId="1">"S:\Quickbooks\TheBearFactory.QBW"</definedName>
    <definedName name="QBCOMPANYFILENAME" localSheetId="4">"S:\Quickbooks\TheBearFactory.QBW"</definedName>
    <definedName name="QBCOMPANYFILENAME" localSheetId="2">"S:\Quickbooks\TheBearFactory.QBW"</definedName>
    <definedName name="QBENDDATE" localSheetId="3">20190823</definedName>
    <definedName name="QBENDDATE" localSheetId="1">20190823</definedName>
    <definedName name="QBENDDATE" localSheetId="4">20190823</definedName>
    <definedName name="QBENDDATE" localSheetId="2">20190823</definedName>
    <definedName name="QBHEADERSONSCREEN" localSheetId="3">FALSE</definedName>
    <definedName name="QBHEADERSONSCREEN" localSheetId="1">FALSE</definedName>
    <definedName name="QBHEADERSONSCREEN" localSheetId="4">FALSE</definedName>
    <definedName name="QBHEADERSONSCREEN" localSheetId="2">FALSE</definedName>
    <definedName name="QBMETADATASIZE" localSheetId="3">0</definedName>
    <definedName name="QBMETADATASIZE" localSheetId="1">0</definedName>
    <definedName name="QBMETADATASIZE" localSheetId="4">0</definedName>
    <definedName name="QBMETADATASIZE" localSheetId="2">0</definedName>
    <definedName name="QBPRESERVECOLOR" localSheetId="3">TRUE</definedName>
    <definedName name="QBPRESERVECOLOR" localSheetId="1">TRUE</definedName>
    <definedName name="QBPRESERVECOLOR" localSheetId="4">TRUE</definedName>
    <definedName name="QBPRESERVECOLOR" localSheetId="2">TRUE</definedName>
    <definedName name="QBPRESERVEFONT" localSheetId="3">TRUE</definedName>
    <definedName name="QBPRESERVEFONT" localSheetId="1">TRUE</definedName>
    <definedName name="QBPRESERVEFONT" localSheetId="4">TRUE</definedName>
    <definedName name="QBPRESERVEFONT" localSheetId="2">TRUE</definedName>
    <definedName name="QBPRESERVEROWHEIGHT" localSheetId="3">TRUE</definedName>
    <definedName name="QBPRESERVEROWHEIGHT" localSheetId="1">TRUE</definedName>
    <definedName name="QBPRESERVEROWHEIGHT" localSheetId="4">TRUE</definedName>
    <definedName name="QBPRESERVEROWHEIGHT" localSheetId="2">TRUE</definedName>
    <definedName name="QBPRESERVESPACE" localSheetId="3">FALSE</definedName>
    <definedName name="QBPRESERVESPACE" localSheetId="1">FALSE</definedName>
    <definedName name="QBPRESERVESPACE" localSheetId="4">FALSE</definedName>
    <definedName name="QBPRESERVESPACE" localSheetId="2">FALSE</definedName>
    <definedName name="QBREPORTCOLAXIS" localSheetId="3">0</definedName>
    <definedName name="QBREPORTCOLAXIS" localSheetId="1">0</definedName>
    <definedName name="QBREPORTCOLAXIS" localSheetId="4">0</definedName>
    <definedName name="QBREPORTCOLAXIS" localSheetId="2">0</definedName>
    <definedName name="QBREPORTCOMPANYID" localSheetId="3">"192452542b734fd285e23c32c7c9b74b"</definedName>
    <definedName name="QBREPORTCOMPANYID" localSheetId="1">"192452542b734fd285e23c32c7c9b74b"</definedName>
    <definedName name="QBREPORTCOMPANYID" localSheetId="4">"192452542b734fd285e23c32c7c9b74b"</definedName>
    <definedName name="QBREPORTCOMPANYID" localSheetId="2">"192452542b734fd285e23c32c7c9b74b"</definedName>
    <definedName name="QBREPORTCOMPARECOL_ANNUALBUDGET" localSheetId="3">FALSE</definedName>
    <definedName name="QBREPORTCOMPARECOL_ANNUALBUDGET" localSheetId="1">FALSE</definedName>
    <definedName name="QBREPORTCOMPARECOL_ANNUALBUDGET" localSheetId="4">FALSE</definedName>
    <definedName name="QBREPORTCOMPARECOL_ANNUALBUDGET" localSheetId="2">FALSE</definedName>
    <definedName name="QBREPORTCOMPARECOL_AVGCOGS" localSheetId="3">FALSE</definedName>
    <definedName name="QBREPORTCOMPARECOL_AVGCOGS" localSheetId="1">FALSE</definedName>
    <definedName name="QBREPORTCOMPARECOL_AVGCOGS" localSheetId="4">FALSE</definedName>
    <definedName name="QBREPORTCOMPARECOL_AVGCOGS" localSheetId="2">FALSE</definedName>
    <definedName name="QBREPORTCOMPARECOL_AVGPRICE" localSheetId="3">FALSE</definedName>
    <definedName name="QBREPORTCOMPARECOL_AVGPRICE" localSheetId="1">FALSE</definedName>
    <definedName name="QBREPORTCOMPARECOL_AVGPRICE" localSheetId="4">FALSE</definedName>
    <definedName name="QBREPORTCOMPARECOL_AVGPRICE" localSheetId="2">FALSE</definedName>
    <definedName name="QBREPORTCOMPARECOL_BUDDIFF" localSheetId="3">FALSE</definedName>
    <definedName name="QBREPORTCOMPARECOL_BUDDIFF" localSheetId="1">FALSE</definedName>
    <definedName name="QBREPORTCOMPARECOL_BUDDIFF" localSheetId="4">FALSE</definedName>
    <definedName name="QBREPORTCOMPARECOL_BUDDIFF" localSheetId="2">FALSE</definedName>
    <definedName name="QBREPORTCOMPARECOL_BUDGET" localSheetId="3">FALSE</definedName>
    <definedName name="QBREPORTCOMPARECOL_BUDGET" localSheetId="1">FALSE</definedName>
    <definedName name="QBREPORTCOMPARECOL_BUDGET" localSheetId="4">FALSE</definedName>
    <definedName name="QBREPORTCOMPARECOL_BUDGET" localSheetId="2">FALSE</definedName>
    <definedName name="QBREPORTCOMPARECOL_BUDPCT" localSheetId="3">FALSE</definedName>
    <definedName name="QBREPORTCOMPARECOL_BUDPCT" localSheetId="1">FALSE</definedName>
    <definedName name="QBREPORTCOMPARECOL_BUDPCT" localSheetId="4">FALSE</definedName>
    <definedName name="QBREPORTCOMPARECOL_BUDPCT" localSheetId="2">FALSE</definedName>
    <definedName name="QBREPORTCOMPARECOL_COGS" localSheetId="3">FALSE</definedName>
    <definedName name="QBREPORTCOMPARECOL_COGS" localSheetId="1">FALSE</definedName>
    <definedName name="QBREPORTCOMPARECOL_COGS" localSheetId="4">FALSE</definedName>
    <definedName name="QBREPORTCOMPARECOL_COGS" localSheetId="2">FALSE</definedName>
    <definedName name="QBREPORTCOMPARECOL_EXCLUDEAMOUNT" localSheetId="3">FALSE</definedName>
    <definedName name="QBREPORTCOMPARECOL_EXCLUDEAMOUNT" localSheetId="1">FALSE</definedName>
    <definedName name="QBREPORTCOMPARECOL_EXCLUDEAMOUNT" localSheetId="4">FALSE</definedName>
    <definedName name="QBREPORTCOMPARECOL_EXCLUDEAMOUNT" localSheetId="2">FALSE</definedName>
    <definedName name="QBREPORTCOMPARECOL_EXCLUDECURPERIOD" localSheetId="3">FALSE</definedName>
    <definedName name="QBREPORTCOMPARECOL_EXCLUDECURPERIOD" localSheetId="1">FALSE</definedName>
    <definedName name="QBREPORTCOMPARECOL_EXCLUDECURPERIOD" localSheetId="4">FALSE</definedName>
    <definedName name="QBREPORTCOMPARECOL_EXCLUDECURPERIOD" localSheetId="2">FALSE</definedName>
    <definedName name="QBREPORTCOMPARECOL_FORECAST" localSheetId="3">FALSE</definedName>
    <definedName name="QBREPORTCOMPARECOL_FORECAST" localSheetId="1">FALSE</definedName>
    <definedName name="QBREPORTCOMPARECOL_FORECAST" localSheetId="4">FALSE</definedName>
    <definedName name="QBREPORTCOMPARECOL_FORECAST" localSheetId="2">FALSE</definedName>
    <definedName name="QBREPORTCOMPARECOL_GROSSMARGIN" localSheetId="3">FALSE</definedName>
    <definedName name="QBREPORTCOMPARECOL_GROSSMARGIN" localSheetId="1">FALSE</definedName>
    <definedName name="QBREPORTCOMPARECOL_GROSSMARGIN" localSheetId="4">FALSE</definedName>
    <definedName name="QBREPORTCOMPARECOL_GROSSMARGIN" localSheetId="2">FALSE</definedName>
    <definedName name="QBREPORTCOMPARECOL_GROSSMARGINPCT" localSheetId="3">FALSE</definedName>
    <definedName name="QBREPORTCOMPARECOL_GROSSMARGINPCT" localSheetId="1">FALSE</definedName>
    <definedName name="QBREPORTCOMPARECOL_GROSSMARGINPCT" localSheetId="4">FALSE</definedName>
    <definedName name="QBREPORTCOMPARECOL_GROSSMARGINPCT" localSheetId="2">FALSE</definedName>
    <definedName name="QBREPORTCOMPARECOL_HOURS" localSheetId="3">FALSE</definedName>
    <definedName name="QBREPORTCOMPARECOL_HOURS" localSheetId="1">FALSE</definedName>
    <definedName name="QBREPORTCOMPARECOL_HOURS" localSheetId="4">FALSE</definedName>
    <definedName name="QBREPORTCOMPARECOL_HOURS" localSheetId="2">FALSE</definedName>
    <definedName name="QBREPORTCOMPARECOL_PCTCOL" localSheetId="3">FALSE</definedName>
    <definedName name="QBREPORTCOMPARECOL_PCTCOL" localSheetId="1">FALSE</definedName>
    <definedName name="QBREPORTCOMPARECOL_PCTCOL" localSheetId="4">FALSE</definedName>
    <definedName name="QBREPORTCOMPARECOL_PCTCOL" localSheetId="2">FALSE</definedName>
    <definedName name="QBREPORTCOMPARECOL_PCTEXPENSE" localSheetId="3">FALSE</definedName>
    <definedName name="QBREPORTCOMPARECOL_PCTEXPENSE" localSheetId="1">FALSE</definedName>
    <definedName name="QBREPORTCOMPARECOL_PCTEXPENSE" localSheetId="4">FALSE</definedName>
    <definedName name="QBREPORTCOMPARECOL_PCTEXPENSE" localSheetId="2">FALSE</definedName>
    <definedName name="QBREPORTCOMPARECOL_PCTINCOME" localSheetId="3">FALSE</definedName>
    <definedName name="QBREPORTCOMPARECOL_PCTINCOME" localSheetId="1">FALSE</definedName>
    <definedName name="QBREPORTCOMPARECOL_PCTINCOME" localSheetId="4">FALSE</definedName>
    <definedName name="QBREPORTCOMPARECOL_PCTINCOME" localSheetId="2">FALSE</definedName>
    <definedName name="QBREPORTCOMPARECOL_PCTOFSALES" localSheetId="3">FALSE</definedName>
    <definedName name="QBREPORTCOMPARECOL_PCTOFSALES" localSheetId="1">FALSE</definedName>
    <definedName name="QBREPORTCOMPARECOL_PCTOFSALES" localSheetId="4">FALSE</definedName>
    <definedName name="QBREPORTCOMPARECOL_PCTOFSALES" localSheetId="2">FALSE</definedName>
    <definedName name="QBREPORTCOMPARECOL_PCTROW" localSheetId="3">FALSE</definedName>
    <definedName name="QBREPORTCOMPARECOL_PCTROW" localSheetId="1">FALSE</definedName>
    <definedName name="QBREPORTCOMPARECOL_PCTROW" localSheetId="4">FALSE</definedName>
    <definedName name="QBREPORTCOMPARECOL_PCTROW" localSheetId="2">FALSE</definedName>
    <definedName name="QBREPORTCOMPARECOL_PPDIFF" localSheetId="3">FALSE</definedName>
    <definedName name="QBREPORTCOMPARECOL_PPDIFF" localSheetId="1">FALSE</definedName>
    <definedName name="QBREPORTCOMPARECOL_PPDIFF" localSheetId="4">FALSE</definedName>
    <definedName name="QBREPORTCOMPARECOL_PPDIFF" localSheetId="2">FALSE</definedName>
    <definedName name="QBREPORTCOMPARECOL_PPPCT" localSheetId="3">FALSE</definedName>
    <definedName name="QBREPORTCOMPARECOL_PPPCT" localSheetId="1">FALSE</definedName>
    <definedName name="QBREPORTCOMPARECOL_PPPCT" localSheetId="4">FALSE</definedName>
    <definedName name="QBREPORTCOMPARECOL_PPPCT" localSheetId="2">FALSE</definedName>
    <definedName name="QBREPORTCOMPARECOL_PREVPERIOD" localSheetId="3">FALSE</definedName>
    <definedName name="QBREPORTCOMPARECOL_PREVPERIOD" localSheetId="1">FALSE</definedName>
    <definedName name="QBREPORTCOMPARECOL_PREVPERIOD" localSheetId="4">FALSE</definedName>
    <definedName name="QBREPORTCOMPARECOL_PREVPERIOD" localSheetId="2">FALSE</definedName>
    <definedName name="QBREPORTCOMPARECOL_PREVYEAR" localSheetId="3">FALSE</definedName>
    <definedName name="QBREPORTCOMPARECOL_PREVYEAR" localSheetId="1">FALSE</definedName>
    <definedName name="QBREPORTCOMPARECOL_PREVYEAR" localSheetId="4">FALSE</definedName>
    <definedName name="QBREPORTCOMPARECOL_PREVYEAR" localSheetId="2">FALSE</definedName>
    <definedName name="QBREPORTCOMPARECOL_PYDIFF" localSheetId="3">FALSE</definedName>
    <definedName name="QBREPORTCOMPARECOL_PYDIFF" localSheetId="1">FALSE</definedName>
    <definedName name="QBREPORTCOMPARECOL_PYDIFF" localSheetId="4">FALSE</definedName>
    <definedName name="QBREPORTCOMPARECOL_PYDIFF" localSheetId="2">FALSE</definedName>
    <definedName name="QBREPORTCOMPARECOL_PYPCT" localSheetId="3">FALSE</definedName>
    <definedName name="QBREPORTCOMPARECOL_PYPCT" localSheetId="1">FALSE</definedName>
    <definedName name="QBREPORTCOMPARECOL_PYPCT" localSheetId="4">FALSE</definedName>
    <definedName name="QBREPORTCOMPARECOL_PYPCT" localSheetId="2">FALSE</definedName>
    <definedName name="QBREPORTCOMPARECOL_QTY" localSheetId="3">FALSE</definedName>
    <definedName name="QBREPORTCOMPARECOL_QTY" localSheetId="1">FALSE</definedName>
    <definedName name="QBREPORTCOMPARECOL_QTY" localSheetId="4">FALSE</definedName>
    <definedName name="QBREPORTCOMPARECOL_QTY" localSheetId="2">FALSE</definedName>
    <definedName name="QBREPORTCOMPARECOL_RATE" localSheetId="3">FALSE</definedName>
    <definedName name="QBREPORTCOMPARECOL_RATE" localSheetId="1">FALSE</definedName>
    <definedName name="QBREPORTCOMPARECOL_RATE" localSheetId="4">FALSE</definedName>
    <definedName name="QBREPORTCOMPARECOL_RATE" localSheetId="2">FALSE</definedName>
    <definedName name="QBREPORTCOMPARECOL_TRIPBILLEDMILES" localSheetId="3">FALSE</definedName>
    <definedName name="QBREPORTCOMPARECOL_TRIPBILLEDMILES" localSheetId="1">FALSE</definedName>
    <definedName name="QBREPORTCOMPARECOL_TRIPBILLEDMILES" localSheetId="4">FALSE</definedName>
    <definedName name="QBREPORTCOMPARECOL_TRIPBILLEDMILES" localSheetId="2">FALSE</definedName>
    <definedName name="QBREPORTCOMPARECOL_TRIPBILLINGAMOUNT" localSheetId="3">FALSE</definedName>
    <definedName name="QBREPORTCOMPARECOL_TRIPBILLINGAMOUNT" localSheetId="1">FALSE</definedName>
    <definedName name="QBREPORTCOMPARECOL_TRIPBILLINGAMOUNT" localSheetId="4">FALSE</definedName>
    <definedName name="QBREPORTCOMPARECOL_TRIPBILLINGAMOUNT" localSheetId="2">FALSE</definedName>
    <definedName name="QBREPORTCOMPARECOL_TRIPMILES" localSheetId="3">FALSE</definedName>
    <definedName name="QBREPORTCOMPARECOL_TRIPMILES" localSheetId="1">FALSE</definedName>
    <definedName name="QBREPORTCOMPARECOL_TRIPMILES" localSheetId="4">FALSE</definedName>
    <definedName name="QBREPORTCOMPARECOL_TRIPMILES" localSheetId="2">FALSE</definedName>
    <definedName name="QBREPORTCOMPARECOL_TRIPNOTBILLABLEMILES" localSheetId="3">FALSE</definedName>
    <definedName name="QBREPORTCOMPARECOL_TRIPNOTBILLABLEMILES" localSheetId="1">FALSE</definedName>
    <definedName name="QBREPORTCOMPARECOL_TRIPNOTBILLABLEMILES" localSheetId="4">FALSE</definedName>
    <definedName name="QBREPORTCOMPARECOL_TRIPNOTBILLABLEMILES" localSheetId="2">FALSE</definedName>
    <definedName name="QBREPORTCOMPARECOL_TRIPTAXDEDUCTIBLEAMOUNT" localSheetId="3">FALSE</definedName>
    <definedName name="QBREPORTCOMPARECOL_TRIPTAXDEDUCTIBLEAMOUNT" localSheetId="1">FALSE</definedName>
    <definedName name="QBREPORTCOMPARECOL_TRIPTAXDEDUCTIBLEAMOUNT" localSheetId="4">FALSE</definedName>
    <definedName name="QBREPORTCOMPARECOL_TRIPTAXDEDUCTIBLEAMOUNT" localSheetId="2">FALSE</definedName>
    <definedName name="QBREPORTCOMPARECOL_TRIPUNBILLEDMILES" localSheetId="3">FALSE</definedName>
    <definedName name="QBREPORTCOMPARECOL_TRIPUNBILLEDMILES" localSheetId="1">FALSE</definedName>
    <definedName name="QBREPORTCOMPARECOL_TRIPUNBILLEDMILES" localSheetId="4">FALSE</definedName>
    <definedName name="QBREPORTCOMPARECOL_TRIPUNBILLEDMILES" localSheetId="2">FALSE</definedName>
    <definedName name="QBREPORTCOMPARECOL_YTD" localSheetId="3">FALSE</definedName>
    <definedName name="QBREPORTCOMPARECOL_YTD" localSheetId="1">FALSE</definedName>
    <definedName name="QBREPORTCOMPARECOL_YTD" localSheetId="4">FALSE</definedName>
    <definedName name="QBREPORTCOMPARECOL_YTD" localSheetId="2">FALSE</definedName>
    <definedName name="QBREPORTCOMPARECOL_YTDBUDGET" localSheetId="3">FALSE</definedName>
    <definedName name="QBREPORTCOMPARECOL_YTDBUDGET" localSheetId="1">FALSE</definedName>
    <definedName name="QBREPORTCOMPARECOL_YTDBUDGET" localSheetId="4">FALSE</definedName>
    <definedName name="QBREPORTCOMPARECOL_YTDBUDGET" localSheetId="2">FALSE</definedName>
    <definedName name="QBREPORTCOMPARECOL_YTDPCT" localSheetId="3">FALSE</definedName>
    <definedName name="QBREPORTCOMPARECOL_YTDPCT" localSheetId="1">FALSE</definedName>
    <definedName name="QBREPORTCOMPARECOL_YTDPCT" localSheetId="4">FALSE</definedName>
    <definedName name="QBREPORTCOMPARECOL_YTDPCT" localSheetId="2">FALSE</definedName>
    <definedName name="QBREPORTROWAXIS" localSheetId="3">76</definedName>
    <definedName name="QBREPORTROWAXIS" localSheetId="1">76</definedName>
    <definedName name="QBREPORTROWAXIS" localSheetId="4">76</definedName>
    <definedName name="QBREPORTROWAXIS" localSheetId="2">76</definedName>
    <definedName name="QBREPORTSUBCOLAXIS" localSheetId="3">0</definedName>
    <definedName name="QBREPORTSUBCOLAXIS" localSheetId="1">0</definedName>
    <definedName name="QBREPORTSUBCOLAXIS" localSheetId="4">0</definedName>
    <definedName name="QBREPORTSUBCOLAXIS" localSheetId="2">0</definedName>
    <definedName name="QBREPORTTYPE" localSheetId="3">404</definedName>
    <definedName name="QBREPORTTYPE" localSheetId="1">404</definedName>
    <definedName name="QBREPORTTYPE" localSheetId="4">404</definedName>
    <definedName name="QBREPORTTYPE" localSheetId="2">404</definedName>
    <definedName name="QBROWHEADERS" localSheetId="3">0</definedName>
    <definedName name="QBROWHEADERS" localSheetId="1">0</definedName>
    <definedName name="QBROWHEADERS" localSheetId="4">0</definedName>
    <definedName name="QBROWHEADERS" localSheetId="2">0</definedName>
    <definedName name="QBSTARTDATE" localSheetId="3">20190823</definedName>
    <definedName name="QBSTARTDATE" localSheetId="1">20190823</definedName>
    <definedName name="QBSTARTDATE" localSheetId="4">20190823</definedName>
    <definedName name="QBSTARTDATE" localSheetId="2">20190823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3" i="1" l="1"/>
  <c r="AE111" i="1"/>
  <c r="AF129" i="1"/>
  <c r="AE129" i="1"/>
  <c r="AE167" i="1"/>
  <c r="AI167" i="1"/>
  <c r="AF105" i="1"/>
  <c r="AF6" i="1"/>
  <c r="AE6" i="1"/>
  <c r="AG6" i="1"/>
  <c r="AF100" i="1"/>
  <c r="AF96" i="1"/>
  <c r="AF159" i="1"/>
  <c r="AF138" i="1"/>
  <c r="AE138" i="1"/>
  <c r="AG138" i="1"/>
  <c r="AE159" i="1"/>
  <c r="AE96" i="1"/>
  <c r="AE144" i="1"/>
  <c r="AI144" i="1" s="1"/>
  <c r="AG144" i="1"/>
  <c r="AF145" i="1"/>
  <c r="AE145" i="1"/>
  <c r="AG145" i="1"/>
  <c r="AF146" i="1"/>
  <c r="AE146" i="1"/>
  <c r="AG146" i="1"/>
  <c r="AE147" i="1"/>
  <c r="AI147" i="1" s="1"/>
  <c r="AG147" i="1"/>
  <c r="AF148" i="1"/>
  <c r="AE148" i="1"/>
  <c r="AG148" i="1"/>
  <c r="AF149" i="1"/>
  <c r="AE149" i="1"/>
  <c r="AG149" i="1"/>
  <c r="AF150" i="1"/>
  <c r="AE150" i="1"/>
  <c r="AG150" i="1"/>
  <c r="AF151" i="1"/>
  <c r="AE151" i="1"/>
  <c r="AG151" i="1"/>
  <c r="AF152" i="1"/>
  <c r="AE152" i="1"/>
  <c r="AG152" i="1"/>
  <c r="AE153" i="1"/>
  <c r="AI153" i="1" s="1"/>
  <c r="AG153" i="1"/>
  <c r="AF154" i="1"/>
  <c r="AE154" i="1"/>
  <c r="AG154" i="1"/>
  <c r="AF155" i="1"/>
  <c r="AE155" i="1"/>
  <c r="AG155" i="1"/>
  <c r="AE156" i="1"/>
  <c r="AI156" i="1" s="1"/>
  <c r="AG156" i="1"/>
  <c r="AF157" i="1"/>
  <c r="AE157" i="1"/>
  <c r="AG157" i="1"/>
  <c r="AF158" i="1"/>
  <c r="AE158" i="1"/>
  <c r="AG158" i="1"/>
  <c r="AG159" i="1"/>
  <c r="AE160" i="1"/>
  <c r="AI160" i="1" s="1"/>
  <c r="AG160" i="1"/>
  <c r="AF161" i="1"/>
  <c r="AE161" i="1"/>
  <c r="AG161" i="1"/>
  <c r="AF162" i="1"/>
  <c r="AE162" i="1"/>
  <c r="AG162" i="1"/>
  <c r="AE163" i="1"/>
  <c r="AI163" i="1" s="1"/>
  <c r="AG163" i="1"/>
  <c r="AF164" i="1"/>
  <c r="AE164" i="1"/>
  <c r="AG164" i="1"/>
  <c r="AF165" i="1"/>
  <c r="AE165" i="1"/>
  <c r="AG165" i="1"/>
  <c r="AE166" i="1"/>
  <c r="AI166" i="1" s="1"/>
  <c r="AG166" i="1"/>
  <c r="AF168" i="1"/>
  <c r="AE168" i="1"/>
  <c r="AG168" i="1"/>
  <c r="AF169" i="1"/>
  <c r="AE169" i="1"/>
  <c r="AG169" i="1"/>
  <c r="AF170" i="1"/>
  <c r="AE170" i="1"/>
  <c r="AG170" i="1"/>
  <c r="AF171" i="1"/>
  <c r="AE171" i="1"/>
  <c r="AG171" i="1"/>
  <c r="AF172" i="1"/>
  <c r="AE172" i="1"/>
  <c r="AG172" i="1"/>
  <c r="AF173" i="1"/>
  <c r="AE173" i="1"/>
  <c r="AG173" i="1"/>
  <c r="AF174" i="1"/>
  <c r="AE174" i="1"/>
  <c r="AG174" i="1"/>
  <c r="AF175" i="1"/>
  <c r="AE175" i="1"/>
  <c r="AG175" i="1"/>
  <c r="AF176" i="1"/>
  <c r="AE176" i="1"/>
  <c r="AG176" i="1"/>
  <c r="AF177" i="1"/>
  <c r="AE177" i="1"/>
  <c r="AG177" i="1"/>
  <c r="AF178" i="1"/>
  <c r="AE178" i="1"/>
  <c r="AG178" i="1"/>
  <c r="AF179" i="1"/>
  <c r="AE179" i="1"/>
  <c r="AG179" i="1"/>
  <c r="AF180" i="1"/>
  <c r="AE180" i="1"/>
  <c r="AG180" i="1"/>
  <c r="AF181" i="1"/>
  <c r="AE181" i="1"/>
  <c r="AG181" i="1"/>
  <c r="AF182" i="1"/>
  <c r="AE182" i="1"/>
  <c r="AG182" i="1"/>
  <c r="AF183" i="1"/>
  <c r="AE183" i="1"/>
  <c r="AG183" i="1"/>
  <c r="AF184" i="1"/>
  <c r="AE184" i="1"/>
  <c r="AG184" i="1"/>
  <c r="AF185" i="1"/>
  <c r="AE185" i="1"/>
  <c r="AG185" i="1"/>
  <c r="AF107" i="1"/>
  <c r="AE107" i="1"/>
  <c r="AG107" i="1"/>
  <c r="AF108" i="1"/>
  <c r="AE108" i="1"/>
  <c r="AG108" i="1"/>
  <c r="AF109" i="1"/>
  <c r="AE109" i="1"/>
  <c r="AG109" i="1"/>
  <c r="AF110" i="1"/>
  <c r="AE110" i="1"/>
  <c r="AG110" i="1"/>
  <c r="AF111" i="1"/>
  <c r="AG111" i="1"/>
  <c r="AE112" i="1"/>
  <c r="AI112" i="1" s="1"/>
  <c r="AG112" i="1"/>
  <c r="AF114" i="1"/>
  <c r="AE114" i="1"/>
  <c r="AG114" i="1"/>
  <c r="AF115" i="1"/>
  <c r="AE115" i="1"/>
  <c r="AG115" i="1"/>
  <c r="AF116" i="1"/>
  <c r="AE116" i="1"/>
  <c r="AG116" i="1"/>
  <c r="AE117" i="1"/>
  <c r="AI117" i="1" s="1"/>
  <c r="AG117" i="1"/>
  <c r="AF118" i="1"/>
  <c r="AE118" i="1"/>
  <c r="AG118" i="1"/>
  <c r="AF119" i="1"/>
  <c r="AE119" i="1"/>
  <c r="AG119" i="1"/>
  <c r="AF120" i="1"/>
  <c r="AE120" i="1"/>
  <c r="AG120" i="1"/>
  <c r="AF121" i="1"/>
  <c r="AE121" i="1"/>
  <c r="AG121" i="1"/>
  <c r="AF122" i="1"/>
  <c r="AE122" i="1"/>
  <c r="AG122" i="1"/>
  <c r="AF123" i="1"/>
  <c r="AE123" i="1"/>
  <c r="AG123" i="1"/>
  <c r="AF124" i="1"/>
  <c r="AE124" i="1"/>
  <c r="AG124" i="1"/>
  <c r="AE125" i="1"/>
  <c r="AI125" i="1" s="1"/>
  <c r="AG125" i="1"/>
  <c r="AF126" i="1"/>
  <c r="AE126" i="1"/>
  <c r="AG126" i="1"/>
  <c r="AF127" i="1"/>
  <c r="AE127" i="1"/>
  <c r="AG127" i="1"/>
  <c r="AF128" i="1"/>
  <c r="AE128" i="1"/>
  <c r="AG128" i="1"/>
  <c r="AF130" i="1"/>
  <c r="AE130" i="1"/>
  <c r="AG130" i="1"/>
  <c r="AE131" i="1"/>
  <c r="AI131" i="1" s="1"/>
  <c r="AG131" i="1"/>
  <c r="AF132" i="1"/>
  <c r="AE132" i="1"/>
  <c r="AG132" i="1"/>
  <c r="AF133" i="1"/>
  <c r="AE133" i="1"/>
  <c r="AG133" i="1"/>
  <c r="AF134" i="1"/>
  <c r="AE134" i="1"/>
  <c r="AG134" i="1"/>
  <c r="AE135" i="1"/>
  <c r="AI135" i="1" s="1"/>
  <c r="AG135" i="1"/>
  <c r="AF136" i="1"/>
  <c r="AE136" i="1"/>
  <c r="AG136" i="1"/>
  <c r="AF137" i="1"/>
  <c r="AE137" i="1"/>
  <c r="AG137" i="1"/>
  <c r="AF139" i="1"/>
  <c r="AE139" i="1"/>
  <c r="AG139" i="1"/>
  <c r="AF140" i="1"/>
  <c r="AE140" i="1"/>
  <c r="AG140" i="1"/>
  <c r="AF141" i="1"/>
  <c r="AE141" i="1"/>
  <c r="AG141" i="1"/>
  <c r="AF142" i="1"/>
  <c r="AE142" i="1"/>
  <c r="AG142" i="1"/>
  <c r="AF143" i="1"/>
  <c r="AE143" i="1"/>
  <c r="AG143" i="1"/>
  <c r="AF78" i="1"/>
  <c r="AE78" i="1"/>
  <c r="AG78" i="1"/>
  <c r="AF79" i="1"/>
  <c r="AE79" i="1"/>
  <c r="AG79" i="1"/>
  <c r="AF80" i="1"/>
  <c r="AE80" i="1"/>
  <c r="AG80" i="1"/>
  <c r="AF81" i="1"/>
  <c r="AE81" i="1"/>
  <c r="AG81" i="1"/>
  <c r="AF82" i="1"/>
  <c r="AE82" i="1"/>
  <c r="AG82" i="1"/>
  <c r="AF83" i="1"/>
  <c r="AE83" i="1"/>
  <c r="AG83" i="1"/>
  <c r="AF84" i="1"/>
  <c r="AE84" i="1"/>
  <c r="AG84" i="1"/>
  <c r="AF85" i="1"/>
  <c r="AE85" i="1"/>
  <c r="AG85" i="1"/>
  <c r="AF86" i="1"/>
  <c r="AE86" i="1"/>
  <c r="AG86" i="1"/>
  <c r="AF87" i="1"/>
  <c r="AE87" i="1"/>
  <c r="AG87" i="1"/>
  <c r="AF88" i="1"/>
  <c r="AE88" i="1"/>
  <c r="AG88" i="1"/>
  <c r="AF89" i="1"/>
  <c r="AE89" i="1"/>
  <c r="AG89" i="1"/>
  <c r="AF90" i="1"/>
  <c r="AE90" i="1"/>
  <c r="AG90" i="1"/>
  <c r="AF91" i="1"/>
  <c r="AE91" i="1"/>
  <c r="AG91" i="1"/>
  <c r="AF92" i="1"/>
  <c r="AE92" i="1"/>
  <c r="AG92" i="1"/>
  <c r="AF93" i="1"/>
  <c r="AE93" i="1"/>
  <c r="AG93" i="1"/>
  <c r="AF94" i="1"/>
  <c r="AE94" i="1"/>
  <c r="AG94" i="1"/>
  <c r="AF95" i="1"/>
  <c r="AE95" i="1"/>
  <c r="AG95" i="1"/>
  <c r="AG96" i="1"/>
  <c r="AF97" i="1"/>
  <c r="AE97" i="1"/>
  <c r="AG97" i="1"/>
  <c r="AF98" i="1"/>
  <c r="AE98" i="1"/>
  <c r="AG98" i="1"/>
  <c r="AF99" i="1"/>
  <c r="AE99" i="1"/>
  <c r="AG99" i="1"/>
  <c r="AE100" i="1"/>
  <c r="AG100" i="1"/>
  <c r="AF101" i="1"/>
  <c r="AE101" i="1"/>
  <c r="AG101" i="1"/>
  <c r="AF102" i="1"/>
  <c r="AE106" i="1"/>
  <c r="AE102" i="1"/>
  <c r="AG102" i="1"/>
  <c r="AF103" i="1"/>
  <c r="AE103" i="1"/>
  <c r="AG103" i="1"/>
  <c r="AF104" i="1"/>
  <c r="AE104" i="1"/>
  <c r="AG104" i="1"/>
  <c r="AE105" i="1"/>
  <c r="AG105" i="1"/>
  <c r="AF106" i="1"/>
  <c r="AI106" i="1" s="1"/>
  <c r="AG106" i="1"/>
  <c r="AF77" i="1"/>
  <c r="AE77" i="1"/>
  <c r="AG77" i="1"/>
  <c r="AF4" i="1"/>
  <c r="AE4" i="1"/>
  <c r="AF46" i="1"/>
  <c r="AF45" i="1"/>
  <c r="AF44" i="1"/>
  <c r="AF43" i="1"/>
  <c r="AF42" i="1"/>
  <c r="AF41" i="1"/>
  <c r="AF39" i="1"/>
  <c r="AF37" i="1"/>
  <c r="AF36" i="1"/>
  <c r="AF35" i="1"/>
  <c r="AF34" i="1"/>
  <c r="AF33" i="1"/>
  <c r="AF32" i="1"/>
  <c r="AF30" i="1"/>
  <c r="AF29" i="1"/>
  <c r="AF28" i="1"/>
  <c r="AF27" i="1"/>
  <c r="AF26" i="1"/>
  <c r="AF25" i="1"/>
  <c r="AF24" i="1"/>
  <c r="AF23" i="1"/>
  <c r="AF22" i="1"/>
  <c r="AF21" i="1"/>
  <c r="AF20" i="1"/>
  <c r="AF19" i="1"/>
  <c r="AF18" i="1"/>
  <c r="AF17" i="1"/>
  <c r="AF16" i="1"/>
  <c r="AF15" i="1"/>
  <c r="AF14" i="1"/>
  <c r="AF13" i="1"/>
  <c r="AF12" i="1"/>
  <c r="AF11" i="1"/>
  <c r="AF10" i="1"/>
  <c r="AF9" i="1"/>
  <c r="AF8" i="1"/>
  <c r="AF7" i="1"/>
  <c r="AF73" i="1"/>
  <c r="AF72" i="1"/>
  <c r="AF71" i="1"/>
  <c r="AF70" i="1"/>
  <c r="AF69" i="1"/>
  <c r="AF68" i="1"/>
  <c r="AF67" i="1"/>
  <c r="AF66" i="1"/>
  <c r="AF65" i="1"/>
  <c r="AF64" i="1"/>
  <c r="AF63" i="1"/>
  <c r="AF62" i="1"/>
  <c r="AF61" i="1"/>
  <c r="AF60" i="1"/>
  <c r="AF58" i="1"/>
  <c r="AF57" i="1"/>
  <c r="AF56" i="1"/>
  <c r="AF55" i="1"/>
  <c r="AF54" i="1"/>
  <c r="AF53" i="1"/>
  <c r="AF52" i="1"/>
  <c r="AF51" i="1"/>
  <c r="AF50" i="1"/>
  <c r="AF49" i="1"/>
  <c r="AF48" i="1"/>
  <c r="AF47" i="1"/>
  <c r="AF74" i="1"/>
  <c r="AF5" i="1"/>
  <c r="AE5" i="1"/>
  <c r="AG5" i="1"/>
  <c r="AE7" i="1"/>
  <c r="AG7" i="1"/>
  <c r="AE8" i="1"/>
  <c r="AG8" i="1"/>
  <c r="AE9" i="1"/>
  <c r="AG9" i="1"/>
  <c r="AE10" i="1"/>
  <c r="AG10" i="1"/>
  <c r="AE11" i="1"/>
  <c r="AG11" i="1"/>
  <c r="AE12" i="1"/>
  <c r="AG12" i="1"/>
  <c r="AE13" i="1"/>
  <c r="AG13" i="1"/>
  <c r="AE14" i="1"/>
  <c r="AG14" i="1"/>
  <c r="AE15" i="1"/>
  <c r="AG15" i="1"/>
  <c r="AE16" i="1"/>
  <c r="AG16" i="1"/>
  <c r="AE17" i="1"/>
  <c r="AG17" i="1"/>
  <c r="AE18" i="1"/>
  <c r="AG18" i="1"/>
  <c r="AE19" i="1"/>
  <c r="AG19" i="1"/>
  <c r="AE20" i="1"/>
  <c r="AG20" i="1"/>
  <c r="AE21" i="1"/>
  <c r="AG21" i="1"/>
  <c r="AE22" i="1"/>
  <c r="AG22" i="1"/>
  <c r="AE23" i="1"/>
  <c r="AG23" i="1"/>
  <c r="AE24" i="1"/>
  <c r="AG24" i="1"/>
  <c r="AE25" i="1"/>
  <c r="AG25" i="1"/>
  <c r="AE26" i="1"/>
  <c r="AG26" i="1"/>
  <c r="AE27" i="1"/>
  <c r="AG27" i="1"/>
  <c r="AE28" i="1"/>
  <c r="AG28" i="1"/>
  <c r="AE29" i="1"/>
  <c r="AG29" i="1"/>
  <c r="AE30" i="1"/>
  <c r="AG30" i="1"/>
  <c r="AE31" i="1"/>
  <c r="AI31" i="1" s="1"/>
  <c r="AG31" i="1"/>
  <c r="AE32" i="1"/>
  <c r="AG32" i="1"/>
  <c r="AE33" i="1"/>
  <c r="AG33" i="1"/>
  <c r="AE34" i="1"/>
  <c r="AG34" i="1"/>
  <c r="AE35" i="1"/>
  <c r="AG35" i="1"/>
  <c r="AE36" i="1"/>
  <c r="AG36" i="1"/>
  <c r="AE37" i="1"/>
  <c r="AG37" i="1"/>
  <c r="AE38" i="1"/>
  <c r="AI38" i="1" s="1"/>
  <c r="AG38" i="1"/>
  <c r="AE39" i="1"/>
  <c r="AG39" i="1"/>
  <c r="AE40" i="1"/>
  <c r="AI40" i="1" s="1"/>
  <c r="AG40" i="1"/>
  <c r="AE41" i="1"/>
  <c r="AG41" i="1"/>
  <c r="AE42" i="1"/>
  <c r="AG42" i="1"/>
  <c r="AE43" i="1"/>
  <c r="AG43" i="1"/>
  <c r="AE44" i="1"/>
  <c r="AG44" i="1"/>
  <c r="AE45" i="1"/>
  <c r="AG45" i="1"/>
  <c r="AE46" i="1"/>
  <c r="AG46" i="1"/>
  <c r="AE47" i="1"/>
  <c r="AG47" i="1"/>
  <c r="AE48" i="1"/>
  <c r="AG48" i="1"/>
  <c r="AE49" i="1"/>
  <c r="AG49" i="1"/>
  <c r="AE50" i="1"/>
  <c r="AG50" i="1"/>
  <c r="AE51" i="1"/>
  <c r="AG51" i="1"/>
  <c r="AE52" i="1"/>
  <c r="AG52" i="1"/>
  <c r="AE53" i="1"/>
  <c r="AG53" i="1"/>
  <c r="AE54" i="1"/>
  <c r="AG54" i="1"/>
  <c r="AE55" i="1"/>
  <c r="AG55" i="1"/>
  <c r="AE56" i="1"/>
  <c r="AG56" i="1"/>
  <c r="AE57" i="1"/>
  <c r="AG57" i="1"/>
  <c r="AE58" i="1"/>
  <c r="AG58" i="1"/>
  <c r="AE59" i="1"/>
  <c r="AI59" i="1" s="1"/>
  <c r="AG59" i="1"/>
  <c r="AE60" i="1"/>
  <c r="AG60" i="1"/>
  <c r="AE61" i="1"/>
  <c r="AG61" i="1"/>
  <c r="AE62" i="1"/>
  <c r="AG62" i="1"/>
  <c r="AE63" i="1"/>
  <c r="AG63" i="1"/>
  <c r="AE64" i="1"/>
  <c r="AG64" i="1"/>
  <c r="AE65" i="1"/>
  <c r="AG65" i="1"/>
  <c r="AE66" i="1"/>
  <c r="AG66" i="1"/>
  <c r="AE67" i="1"/>
  <c r="AG67" i="1"/>
  <c r="AE68" i="1"/>
  <c r="AG68" i="1"/>
  <c r="AE69" i="1"/>
  <c r="AG69" i="1"/>
  <c r="AE70" i="1"/>
  <c r="AG70" i="1"/>
  <c r="AE71" i="1"/>
  <c r="AG71" i="1"/>
  <c r="AE72" i="1"/>
  <c r="AG72" i="1"/>
  <c r="AE73" i="1"/>
  <c r="AG73" i="1"/>
  <c r="AE74" i="1"/>
  <c r="AG74" i="1"/>
  <c r="G6" i="7"/>
  <c r="H6" i="7"/>
  <c r="G8" i="7"/>
  <c r="H8" i="7"/>
  <c r="G9" i="7"/>
  <c r="G10" i="7"/>
  <c r="H10" i="7"/>
  <c r="G12" i="7"/>
  <c r="H12" i="7"/>
  <c r="G13" i="7"/>
  <c r="H13" i="7"/>
  <c r="G14" i="7"/>
  <c r="G16" i="7"/>
  <c r="H16" i="7"/>
  <c r="G18" i="7"/>
  <c r="H18" i="7"/>
  <c r="G19" i="7"/>
  <c r="H19" i="7"/>
  <c r="G21" i="7"/>
  <c r="H21" i="7"/>
  <c r="G22" i="7"/>
  <c r="H22" i="7"/>
  <c r="G23" i="7"/>
  <c r="H23" i="7"/>
  <c r="G25" i="7"/>
  <c r="G26" i="7"/>
  <c r="H26" i="7"/>
  <c r="F1" i="5"/>
  <c r="AG129" i="1" l="1"/>
  <c r="AI129" i="1"/>
  <c r="AI5" i="1"/>
  <c r="AI74" i="1"/>
  <c r="AI47" i="1"/>
  <c r="AI48" i="1"/>
  <c r="AI49" i="1"/>
  <c r="AI50" i="1"/>
  <c r="AI51" i="1"/>
  <c r="AI52" i="1"/>
  <c r="AI53" i="1"/>
  <c r="AI54" i="1"/>
  <c r="AI55" i="1"/>
  <c r="AI56" i="1"/>
  <c r="AI57" i="1"/>
  <c r="AI58" i="1"/>
  <c r="AI60" i="1"/>
  <c r="AI61" i="1"/>
  <c r="AI62" i="1"/>
  <c r="AI63" i="1"/>
  <c r="AI64" i="1"/>
  <c r="AI65" i="1"/>
  <c r="AI66" i="1"/>
  <c r="AI67" i="1"/>
  <c r="AI68" i="1"/>
  <c r="AI69" i="1"/>
  <c r="AI70" i="1"/>
  <c r="AI71" i="1"/>
  <c r="AI72" i="1"/>
  <c r="AI73" i="1"/>
  <c r="AI7" i="1"/>
  <c r="AI8" i="1"/>
  <c r="AI9" i="1"/>
  <c r="AI10" i="1"/>
  <c r="AI11" i="1"/>
  <c r="AI12" i="1"/>
  <c r="AI13" i="1"/>
  <c r="AI14" i="1"/>
  <c r="AI15" i="1"/>
  <c r="AI16" i="1"/>
  <c r="AI17" i="1"/>
  <c r="AI18" i="1"/>
  <c r="AI19" i="1"/>
  <c r="AI20" i="1"/>
  <c r="AI21" i="1"/>
  <c r="AI22" i="1"/>
  <c r="AI23" i="1"/>
  <c r="AI24" i="1"/>
  <c r="AI25" i="1"/>
  <c r="AI26" i="1"/>
  <c r="AI27" i="1"/>
  <c r="AI28" i="1"/>
  <c r="AI29" i="1"/>
  <c r="AI30" i="1"/>
  <c r="AI32" i="1"/>
  <c r="AI33" i="1"/>
  <c r="AI34" i="1"/>
  <c r="AI35" i="1"/>
  <c r="AI36" i="1"/>
  <c r="AI37" i="1"/>
  <c r="AI39" i="1"/>
  <c r="AI41" i="1"/>
  <c r="AI42" i="1"/>
  <c r="AI43" i="1"/>
  <c r="AI44" i="1"/>
  <c r="AI45" i="1"/>
  <c r="AI46" i="1"/>
  <c r="AI4" i="1"/>
  <c r="AG4" i="1"/>
  <c r="AI77" i="1"/>
  <c r="AI104" i="1"/>
  <c r="AI103" i="1"/>
  <c r="AI102" i="1"/>
  <c r="AI101" i="1"/>
  <c r="AI99" i="1"/>
  <c r="AI98" i="1"/>
  <c r="AI97" i="1"/>
  <c r="AI95" i="1"/>
  <c r="AI94" i="1"/>
  <c r="AI93" i="1"/>
  <c r="AI92" i="1"/>
  <c r="AI91" i="1"/>
  <c r="AI90" i="1"/>
  <c r="AI89" i="1"/>
  <c r="AI88" i="1"/>
  <c r="AI87" i="1"/>
  <c r="AI86" i="1"/>
  <c r="AI85" i="1"/>
  <c r="AI84" i="1"/>
  <c r="AI83" i="1"/>
  <c r="AI82" i="1"/>
  <c r="AI81" i="1"/>
  <c r="AI80" i="1"/>
  <c r="AI79" i="1"/>
  <c r="AI78" i="1"/>
  <c r="AI143" i="1"/>
  <c r="AI142" i="1"/>
  <c r="AI141" i="1"/>
  <c r="AI140" i="1"/>
  <c r="AI139" i="1"/>
  <c r="AI137" i="1"/>
  <c r="AI136" i="1"/>
  <c r="AI134" i="1"/>
  <c r="AI133" i="1"/>
  <c r="AI132" i="1"/>
  <c r="AI130" i="1"/>
  <c r="AI128" i="1"/>
  <c r="AI127" i="1"/>
  <c r="AI126" i="1"/>
  <c r="AI124" i="1"/>
  <c r="AI123" i="1"/>
  <c r="AI122" i="1"/>
  <c r="AI121" i="1"/>
  <c r="AI120" i="1"/>
  <c r="AI119" i="1"/>
  <c r="AI118" i="1"/>
  <c r="AI116" i="1"/>
  <c r="AI115" i="1"/>
  <c r="AI114" i="1"/>
  <c r="AI111" i="1"/>
  <c r="AI110" i="1"/>
  <c r="AI109" i="1"/>
  <c r="AI108" i="1"/>
  <c r="AI107" i="1"/>
  <c r="AI185" i="1"/>
  <c r="AI184" i="1"/>
  <c r="AI183" i="1"/>
  <c r="AI182" i="1"/>
  <c r="AI181" i="1"/>
  <c r="AI180" i="1"/>
  <c r="AI179" i="1"/>
  <c r="AI178" i="1"/>
  <c r="AI177" i="1"/>
  <c r="AI176" i="1"/>
  <c r="AI175" i="1"/>
  <c r="AI174" i="1"/>
  <c r="AI173" i="1"/>
  <c r="AI172" i="1"/>
  <c r="AI171" i="1"/>
  <c r="AI170" i="1"/>
  <c r="AI169" i="1"/>
  <c r="AI168" i="1"/>
  <c r="AI165" i="1"/>
  <c r="AI164" i="1"/>
  <c r="AI162" i="1"/>
  <c r="AI161" i="1"/>
  <c r="AI158" i="1"/>
  <c r="AI157" i="1"/>
  <c r="AI155" i="1"/>
  <c r="AI154" i="1"/>
  <c r="AI152" i="1"/>
  <c r="AI151" i="1"/>
  <c r="AI150" i="1"/>
  <c r="AI149" i="1"/>
  <c r="AI148" i="1"/>
  <c r="AI146" i="1"/>
  <c r="AI145" i="1"/>
  <c r="AI138" i="1"/>
  <c r="AI159" i="1"/>
  <c r="AI96" i="1"/>
  <c r="AI100" i="1"/>
  <c r="AI6" i="1"/>
  <c r="AI105" i="1"/>
</calcChain>
</file>

<file path=xl/sharedStrings.xml><?xml version="1.0" encoding="utf-8"?>
<sst xmlns="http://schemas.openxmlformats.org/spreadsheetml/2006/main" count="4299" uniqueCount="1200">
  <si>
    <t>Updated</t>
  </si>
  <si>
    <t>Item</t>
  </si>
  <si>
    <t>Description</t>
  </si>
  <si>
    <t>MSRP</t>
  </si>
  <si>
    <t>Case Count</t>
  </si>
  <si>
    <t>Barcode/GS1 UPC</t>
  </si>
  <si>
    <t>HSN Code</t>
  </si>
  <si>
    <t>Contents</t>
  </si>
  <si>
    <t>Manufacture Origin</t>
  </si>
  <si>
    <t>8" Clothing</t>
  </si>
  <si>
    <t>1060</t>
  </si>
  <si>
    <t>8" White T-Shirt (pkg of 12)</t>
  </si>
  <si>
    <t>1200</t>
  </si>
  <si>
    <t>810179961145</t>
  </si>
  <si>
    <t>9503.00.0090</t>
  </si>
  <si>
    <t>Polyester</t>
  </si>
  <si>
    <t>CHINA</t>
  </si>
  <si>
    <t>1065</t>
  </si>
  <si>
    <t>8" Pink T-Shirt (pkg of 12)</t>
  </si>
  <si>
    <t>1008</t>
  </si>
  <si>
    <t>810179961190</t>
  </si>
  <si>
    <t>1068</t>
  </si>
  <si>
    <t>8" Heliconia Pink Basic T-Shirt (pkg of 12)</t>
  </si>
  <si>
    <t>810179961213</t>
  </si>
  <si>
    <t>1069</t>
  </si>
  <si>
    <t>8" Stone Blue Basic T-Shirt (pkg of 12)</t>
  </si>
  <si>
    <t>810179961404</t>
  </si>
  <si>
    <t>1071</t>
  </si>
  <si>
    <t>8" White &amp; Black T-Shirt (pkg of 12)</t>
  </si>
  <si>
    <t>810179961510</t>
  </si>
  <si>
    <t>1072</t>
  </si>
  <si>
    <t>8" Purple &amp; White T-Shirt (pkg of 12)</t>
  </si>
  <si>
    <t>810179963286</t>
  </si>
  <si>
    <t>1073</t>
  </si>
  <si>
    <t>8" White &amp; Red T-Shirt (pkg of 12)</t>
  </si>
  <si>
    <t>810179961534</t>
  </si>
  <si>
    <t>1074</t>
  </si>
  <si>
    <t>8" White &amp; Blue T-Shirt (pkg of 12)</t>
  </si>
  <si>
    <t>1116</t>
  </si>
  <si>
    <t>810179961541</t>
  </si>
  <si>
    <t>1075</t>
  </si>
  <si>
    <t>8" White &amp; Green T-Shirt (pkg of 12)</t>
  </si>
  <si>
    <t>810179961558</t>
  </si>
  <si>
    <t>1076</t>
  </si>
  <si>
    <t>8" White &amp; Pink T-Shirt (pkg of 12)</t>
  </si>
  <si>
    <t>810179963279</t>
  </si>
  <si>
    <t>1100</t>
  </si>
  <si>
    <t>8" Pink Princess Outfit (pkg of 6)</t>
  </si>
  <si>
    <t>810179961565</t>
  </si>
  <si>
    <t>1105</t>
  </si>
  <si>
    <t>8" Purple Ballerina (pkg of 6)</t>
  </si>
  <si>
    <t>810179961572</t>
  </si>
  <si>
    <t>1125</t>
  </si>
  <si>
    <t>8"  Karate Outfit  (pkg of 6)</t>
  </si>
  <si>
    <t>810179961589</t>
  </si>
  <si>
    <t>1145</t>
  </si>
  <si>
    <t>8"  Army Camos (pkg of 6)</t>
  </si>
  <si>
    <t>810179961596</t>
  </si>
  <si>
    <t>1150</t>
  </si>
  <si>
    <t>8"  Cowboy Outfit with Hat (pkg of 6)</t>
  </si>
  <si>
    <t>810179961602</t>
  </si>
  <si>
    <t>1155</t>
  </si>
  <si>
    <t>8" Super Bear Costume (pkg of 6)</t>
  </si>
  <si>
    <t>810179963262</t>
  </si>
  <si>
    <t>1185</t>
  </si>
  <si>
    <t>8"  Easy Rider Biker Outfit (pkg of 6)</t>
  </si>
  <si>
    <t>810179961626</t>
  </si>
  <si>
    <t>1190</t>
  </si>
  <si>
    <t>8" Pink Ballernia (pkg of 6)</t>
  </si>
  <si>
    <t>810179961633</t>
  </si>
  <si>
    <t>1195</t>
  </si>
  <si>
    <t>8"  Pink Satin PJs (pkg of 6)</t>
  </si>
  <si>
    <t>810179961640</t>
  </si>
  <si>
    <t>1205</t>
  </si>
  <si>
    <t>8" Love T-Shirt &amp; Jeans Skirt (pkg of 6)</t>
  </si>
  <si>
    <t>810179961657</t>
  </si>
  <si>
    <t>1215</t>
  </si>
  <si>
    <t>8" Pink Jogging Outfit (pkg of 6)</t>
  </si>
  <si>
    <t>810179961664</t>
  </si>
  <si>
    <t>1220</t>
  </si>
  <si>
    <t>8"  Girls Rock Star (pkg of 6)</t>
  </si>
  <si>
    <t>810179961671</t>
  </si>
  <si>
    <t>1230</t>
  </si>
  <si>
    <t>8" Butterfly T-Shirt &amp; Skirt (pkg of 6)</t>
  </si>
  <si>
    <t>810179961688</t>
  </si>
  <si>
    <t>1240</t>
  </si>
  <si>
    <t>8" Blue PJ's (pkg of 6)</t>
  </si>
  <si>
    <t>810179961695</t>
  </si>
  <si>
    <t>80%Polyester,20%Cotton</t>
  </si>
  <si>
    <t>1250</t>
  </si>
  <si>
    <t>8" Hawaiian Outfit (pkg of 6)</t>
  </si>
  <si>
    <t>810179961701</t>
  </si>
  <si>
    <t xml:space="preserve">Polyester  </t>
  </si>
  <si>
    <t>1275</t>
  </si>
  <si>
    <t>8" Red  Cheerleader (pkg of 6)</t>
  </si>
  <si>
    <t>810179963255</t>
  </si>
  <si>
    <t>1280</t>
  </si>
  <si>
    <t>8" Bat Bear Outfit (pkg of 6)</t>
  </si>
  <si>
    <t>810179963248</t>
  </si>
  <si>
    <t>1285</t>
  </si>
  <si>
    <t>8" Pirate Outfit (pkg of 6)</t>
  </si>
  <si>
    <t>810179961732</t>
  </si>
  <si>
    <t>1400</t>
  </si>
  <si>
    <t>8" Spider Bear Outfit (pkg of 6)</t>
  </si>
  <si>
    <t>810179963231</t>
  </si>
  <si>
    <t>1405</t>
  </si>
  <si>
    <t>8" Unicorn Outfit (pkg of 6)</t>
  </si>
  <si>
    <t>810179961756</t>
  </si>
  <si>
    <t>16" Clothing</t>
  </si>
  <si>
    <t>1000</t>
  </si>
  <si>
    <t>16" Heliconia Pink Basic T-Shirt (pkg of 12)</t>
  </si>
  <si>
    <t>600</t>
  </si>
  <si>
    <t>810179961763</t>
  </si>
  <si>
    <t>1001</t>
  </si>
  <si>
    <t>16" Stone Blue Basic T-Shirt (pkg of 12)</t>
  </si>
  <si>
    <t>810179961770</t>
  </si>
  <si>
    <t>1003</t>
  </si>
  <si>
    <t>16" Safety Green Basic T-Shirt (pkg of 12)</t>
  </si>
  <si>
    <t>810179961787</t>
  </si>
  <si>
    <t>1004</t>
  </si>
  <si>
    <t>16" Sport Grey Basic T-Shirt (pkg of 12)</t>
  </si>
  <si>
    <t>810179961794</t>
  </si>
  <si>
    <t>1009</t>
  </si>
  <si>
    <t>16" White Basic T-Shirt (pkg of 12)</t>
  </si>
  <si>
    <t>720</t>
  </si>
  <si>
    <t>810179961800</t>
  </si>
  <si>
    <t>1015</t>
  </si>
  <si>
    <t>16" Blue Tank Top with Leggings</t>
  </si>
  <si>
    <t>200</t>
  </si>
  <si>
    <t>810179961817</t>
  </si>
  <si>
    <t>1016</t>
  </si>
  <si>
    <t>16" Sweet Pink Tank Top with Leggings</t>
  </si>
  <si>
    <t>810179961824</t>
  </si>
  <si>
    <t>1021</t>
  </si>
  <si>
    <t>16" White &amp; Black T-Shirt (pkg of 12)</t>
  </si>
  <si>
    <t>810179961831</t>
  </si>
  <si>
    <t>1022</t>
  </si>
  <si>
    <t>16" White &amp; Purple T-Shirt (pkg of 12)</t>
  </si>
  <si>
    <t>810179961848</t>
  </si>
  <si>
    <t>1023</t>
  </si>
  <si>
    <t>16" White &amp; Red T-Shirt (pkg of 12)</t>
  </si>
  <si>
    <t>810179961855</t>
  </si>
  <si>
    <t>1024</t>
  </si>
  <si>
    <t>16" White &amp; Blue T-Shirt (pkg of 12)</t>
  </si>
  <si>
    <t>810179961862</t>
  </si>
  <si>
    <t>1026</t>
  </si>
  <si>
    <t>16" White &amp; Green T-Shirt (pkg of 12)</t>
  </si>
  <si>
    <t>810179961879</t>
  </si>
  <si>
    <t>1027</t>
  </si>
  <si>
    <t>16" White &amp; Pink T-Shirt (pkg of 12)</t>
  </si>
  <si>
    <t>810179963118</t>
  </si>
  <si>
    <t>1028</t>
  </si>
  <si>
    <t>16" Red T-Shirt</t>
  </si>
  <si>
    <t>810179963309</t>
  </si>
  <si>
    <t>1029</t>
  </si>
  <si>
    <t>16" Black T-Shirt</t>
  </si>
  <si>
    <t>810179963293</t>
  </si>
  <si>
    <t>16400</t>
  </si>
  <si>
    <t>16" Bunny Slippers (pkg of 12)</t>
  </si>
  <si>
    <t>144</t>
  </si>
  <si>
    <t>810179961886</t>
  </si>
  <si>
    <t>16410</t>
  </si>
  <si>
    <t>16" Teddy Bear Slippers (pkg of 12)</t>
  </si>
  <si>
    <t>810179963224</t>
  </si>
  <si>
    <t>16800</t>
  </si>
  <si>
    <t>16" White Satin Slippers (pkg of 12)</t>
  </si>
  <si>
    <t>120</t>
  </si>
  <si>
    <t>810179961909</t>
  </si>
  <si>
    <t>16850</t>
  </si>
  <si>
    <t>16" Pink Satin Slippers (pkg of 12)</t>
  </si>
  <si>
    <t>168</t>
  </si>
  <si>
    <t>810179961916</t>
  </si>
  <si>
    <t>20004</t>
  </si>
  <si>
    <t>16" Sweet Hearts Dress</t>
  </si>
  <si>
    <t>810179961923</t>
  </si>
  <si>
    <t>20006</t>
  </si>
  <si>
    <t>16" Princess</t>
  </si>
  <si>
    <t>810179961930</t>
  </si>
  <si>
    <t>20008</t>
  </si>
  <si>
    <t>16" Bride</t>
  </si>
  <si>
    <t>80</t>
  </si>
  <si>
    <t>810179961947</t>
  </si>
  <si>
    <t>20014</t>
  </si>
  <si>
    <t>16" Angel Costume</t>
  </si>
  <si>
    <t>810179961954</t>
  </si>
  <si>
    <t>20017</t>
  </si>
  <si>
    <t>16" Cowgirl Outfit with Red Hat</t>
  </si>
  <si>
    <t>75</t>
  </si>
  <si>
    <t>810179961961</t>
  </si>
  <si>
    <t>20018</t>
  </si>
  <si>
    <t>16" Doctor</t>
  </si>
  <si>
    <t>810179961978</t>
  </si>
  <si>
    <t>20024</t>
  </si>
  <si>
    <t>16" Cargo Shorts (pkg of 12)</t>
  </si>
  <si>
    <t>360</t>
  </si>
  <si>
    <t>810179961985</t>
  </si>
  <si>
    <t>20025</t>
  </si>
  <si>
    <t>16" Blue Jean Shorts (pkg of 12)</t>
  </si>
  <si>
    <t>810179961992</t>
  </si>
  <si>
    <t>20026</t>
  </si>
  <si>
    <t>16" Football Uniform with Helmet</t>
  </si>
  <si>
    <t>91</t>
  </si>
  <si>
    <t>810179962005</t>
  </si>
  <si>
    <t>20027</t>
  </si>
  <si>
    <t>16" Karate w/ Color Belts</t>
  </si>
  <si>
    <t>90</t>
  </si>
  <si>
    <t>810179962012</t>
  </si>
  <si>
    <t>20028</t>
  </si>
  <si>
    <t>16" Basketball Uniform</t>
  </si>
  <si>
    <t>810179962029</t>
  </si>
  <si>
    <t>20029</t>
  </si>
  <si>
    <t>16" Tuxedo</t>
  </si>
  <si>
    <t>810179962036</t>
  </si>
  <si>
    <t>20030</t>
  </si>
  <si>
    <t>16" Baseball Uniform</t>
  </si>
  <si>
    <t>810179962043</t>
  </si>
  <si>
    <t>20031</t>
  </si>
  <si>
    <t>16" Fireman</t>
  </si>
  <si>
    <t>810179962050</t>
  </si>
  <si>
    <t>20032</t>
  </si>
  <si>
    <t>16" Police Uniform</t>
  </si>
  <si>
    <t>810179962067</t>
  </si>
  <si>
    <t>20034</t>
  </si>
  <si>
    <t>16" Army Digital Camos with Cap</t>
  </si>
  <si>
    <t>88</t>
  </si>
  <si>
    <t>810179962074</t>
  </si>
  <si>
    <t>20039</t>
  </si>
  <si>
    <t>16" Cowboy Outfit with Brown Hat</t>
  </si>
  <si>
    <t>810179962081</t>
  </si>
  <si>
    <t>20040</t>
  </si>
  <si>
    <t>16" Santa Costume</t>
  </si>
  <si>
    <t>70</t>
  </si>
  <si>
    <t>810179962098</t>
  </si>
  <si>
    <t>20042</t>
  </si>
  <si>
    <t>16" Nurse Outfit</t>
  </si>
  <si>
    <t>810179962104</t>
  </si>
  <si>
    <t>20043</t>
  </si>
  <si>
    <t>16" Bear Bathrobe</t>
  </si>
  <si>
    <t>810179962111</t>
  </si>
  <si>
    <t>20045</t>
  </si>
  <si>
    <t>16" Pilot Outfit with Goggles</t>
  </si>
  <si>
    <t>810179962128</t>
  </si>
  <si>
    <t>20048</t>
  </si>
  <si>
    <t>16" Super Bear (Atomic)</t>
  </si>
  <si>
    <t>810179963163</t>
  </si>
  <si>
    <t>20049</t>
  </si>
  <si>
    <t>16" Graduation Cap/Gown</t>
  </si>
  <si>
    <t>810179962142</t>
  </si>
  <si>
    <t>20055</t>
  </si>
  <si>
    <t>16" Sailor Girl</t>
  </si>
  <si>
    <t>810179962159</t>
  </si>
  <si>
    <t>20057</t>
  </si>
  <si>
    <t>16" Princess Bath Robe</t>
  </si>
  <si>
    <t>810179962166</t>
  </si>
  <si>
    <t>20060</t>
  </si>
  <si>
    <t>16" Hawaiian Shirt &amp; Shorts</t>
  </si>
  <si>
    <t>810179962173</t>
  </si>
  <si>
    <t>20062</t>
  </si>
  <si>
    <t>16" Wild and Free Summer Dress</t>
  </si>
  <si>
    <t>100</t>
  </si>
  <si>
    <t>810179962180</t>
  </si>
  <si>
    <t>20064</t>
  </si>
  <si>
    <t>16" Hot Pink Parka &amp; Skirt</t>
  </si>
  <si>
    <t>810179962197</t>
  </si>
  <si>
    <t>20066</t>
  </si>
  <si>
    <t>16" Light Blue Parka &amp; Skirt</t>
  </si>
  <si>
    <t>810179962203</t>
  </si>
  <si>
    <t>20068</t>
  </si>
  <si>
    <t>16" Hockey Uniform (No Skates)</t>
  </si>
  <si>
    <t>810179962210</t>
  </si>
  <si>
    <t>20071</t>
  </si>
  <si>
    <t>16" Red Christmas Coat</t>
  </si>
  <si>
    <t>810179962227</t>
  </si>
  <si>
    <t>20076</t>
  </si>
  <si>
    <t>16" Satin Heart Boxer Shorts (pkg of 12)</t>
  </si>
  <si>
    <t>810179962234</t>
  </si>
  <si>
    <t>20078</t>
  </si>
  <si>
    <t>16" Flannel PJs</t>
  </si>
  <si>
    <t>810179962241</t>
  </si>
  <si>
    <t>20084</t>
  </si>
  <si>
    <t>16" Special Forces Camos</t>
  </si>
  <si>
    <t>810179962258</t>
  </si>
  <si>
    <t>Polyester ethylene</t>
  </si>
  <si>
    <t>20094</t>
  </si>
  <si>
    <t>16" U.S. Marines Dress Blues</t>
  </si>
  <si>
    <t>810179962265</t>
  </si>
  <si>
    <t>20095</t>
  </si>
  <si>
    <t>16" Easy Rider Biker Outfit</t>
  </si>
  <si>
    <t>810179962272</t>
  </si>
  <si>
    <t>20097</t>
  </si>
  <si>
    <t>16" Ivory Ballerina</t>
  </si>
  <si>
    <t>810179962289</t>
  </si>
  <si>
    <t>20098</t>
  </si>
  <si>
    <t>16" Red Soccer</t>
  </si>
  <si>
    <t>810179962296</t>
  </si>
  <si>
    <t>20099</t>
  </si>
  <si>
    <t>16" Green Soccer Uniform</t>
  </si>
  <si>
    <t>810179962302</t>
  </si>
  <si>
    <t>20101</t>
  </si>
  <si>
    <t>16" Blue Soccer Uniform</t>
  </si>
  <si>
    <t>810179962319</t>
  </si>
  <si>
    <t>20102</t>
  </si>
  <si>
    <t>16" Pink Satin Pajamas</t>
  </si>
  <si>
    <t>122</t>
  </si>
  <si>
    <t>810179962326</t>
  </si>
  <si>
    <t>20108</t>
  </si>
  <si>
    <t>16" Tri-Color Boxer Shorts (pkg of 12)</t>
  </si>
  <si>
    <t>504</t>
  </si>
  <si>
    <t>810179962333</t>
  </si>
  <si>
    <t>20111</t>
  </si>
  <si>
    <t>16" Fairy Dress</t>
  </si>
  <si>
    <t>810179962340</t>
  </si>
  <si>
    <t>20113</t>
  </si>
  <si>
    <t>16" Wild Child Outfit</t>
  </si>
  <si>
    <t>810179962357</t>
  </si>
  <si>
    <t>20116</t>
  </si>
  <si>
    <t>16" Peace Out Sundress</t>
  </si>
  <si>
    <t>810179963798</t>
  </si>
  <si>
    <t>20118</t>
  </si>
  <si>
    <t>16" Halloween Witch Costume</t>
  </si>
  <si>
    <t>150</t>
  </si>
  <si>
    <t>810179962371</t>
  </si>
  <si>
    <t>20119</t>
  </si>
  <si>
    <t>16" Halloween Pumpkin</t>
  </si>
  <si>
    <t>810179962388</t>
  </si>
  <si>
    <t>20121</t>
  </si>
  <si>
    <t>16" Duck Robe with Slippers</t>
  </si>
  <si>
    <t>810179962395</t>
  </si>
  <si>
    <t>20124</t>
  </si>
  <si>
    <t>16" Satin White Underwear (pkg of 12)</t>
  </si>
  <si>
    <t>810179962401</t>
  </si>
  <si>
    <t>20125</t>
  </si>
  <si>
    <t>16" Satin Pink Underwear (pkg of 12)</t>
  </si>
  <si>
    <t>810179962418</t>
  </si>
  <si>
    <t>20126</t>
  </si>
  <si>
    <t>16" Polka Dot Undies (pkg of 12)</t>
  </si>
  <si>
    <t>810179962425</t>
  </si>
  <si>
    <t>20135</t>
  </si>
  <si>
    <t>16" Construction Worker with HardHat</t>
  </si>
  <si>
    <t>810179962432</t>
  </si>
  <si>
    <t>20136</t>
  </si>
  <si>
    <t>16" Bunny Bathrobe</t>
  </si>
  <si>
    <t>810179962449</t>
  </si>
  <si>
    <t>20143</t>
  </si>
  <si>
    <t>16" Rock Out Outfit</t>
  </si>
  <si>
    <t>810179962456</t>
  </si>
  <si>
    <t>20149</t>
  </si>
  <si>
    <t>16" Pink Jogging Outfit</t>
  </si>
  <si>
    <t>810179962463</t>
  </si>
  <si>
    <t>20150</t>
  </si>
  <si>
    <t>16" Girls Rock Star Outfit</t>
  </si>
  <si>
    <t>810179962470</t>
  </si>
  <si>
    <t>20160</t>
  </si>
  <si>
    <t>16" Butterfly Dancing Outfit</t>
  </si>
  <si>
    <t>810179962487</t>
  </si>
  <si>
    <t>20161</t>
  </si>
  <si>
    <t>16" Blue Coat &amp; Pants</t>
  </si>
  <si>
    <t>810179962494</t>
  </si>
  <si>
    <t>20162</t>
  </si>
  <si>
    <t>16" Air Force Uniform</t>
  </si>
  <si>
    <t>810179962500</t>
  </si>
  <si>
    <t>20167</t>
  </si>
  <si>
    <t>16" Girl's Blue Cheetah Outfit</t>
  </si>
  <si>
    <t>180</t>
  </si>
  <si>
    <t>810179962517</t>
  </si>
  <si>
    <t>20180</t>
  </si>
  <si>
    <t>16" Birthday T-Shirt &amp; Jeans</t>
  </si>
  <si>
    <t>810179963156</t>
  </si>
  <si>
    <t>20182</t>
  </si>
  <si>
    <t>16" Birthday Boy Outfit</t>
  </si>
  <si>
    <t>810179963149</t>
  </si>
  <si>
    <t>20183</t>
  </si>
  <si>
    <t>16" Swimsuit &amp; Coverup</t>
  </si>
  <si>
    <t>810179962531</t>
  </si>
  <si>
    <t>20184</t>
  </si>
  <si>
    <t>16" Birthday Princess with Bow</t>
  </si>
  <si>
    <t>810179962548</t>
  </si>
  <si>
    <t>20185</t>
  </si>
  <si>
    <t>16" Frog Bathrobe &amp; Slippers</t>
  </si>
  <si>
    <t>46</t>
  </si>
  <si>
    <t>810179962555</t>
  </si>
  <si>
    <t>20186</t>
  </si>
  <si>
    <t>16" Red &amp; White Cheerleader</t>
  </si>
  <si>
    <t>810179962562</t>
  </si>
  <si>
    <t>20187</t>
  </si>
  <si>
    <t>16" Black &amp; Red Cheerleader</t>
  </si>
  <si>
    <t>810179962579</t>
  </si>
  <si>
    <t>20188</t>
  </si>
  <si>
    <t>16" Pink &amp; White Cheerleader</t>
  </si>
  <si>
    <t>810179962586</t>
  </si>
  <si>
    <t>20194</t>
  </si>
  <si>
    <t>16" Purple &amp; White Cheerleader</t>
  </si>
  <si>
    <t>810179962593</t>
  </si>
  <si>
    <t>20195</t>
  </si>
  <si>
    <t>16" Polka Dot Butterfly Costume</t>
  </si>
  <si>
    <t>810179962609</t>
  </si>
  <si>
    <t>20199</t>
  </si>
  <si>
    <t>16" Blue Princess Sparkle Outfit with Boots</t>
  </si>
  <si>
    <t>810179962616</t>
  </si>
  <si>
    <t>20201</t>
  </si>
  <si>
    <t>16" Night Hero Costume</t>
  </si>
  <si>
    <t>810179962623</t>
  </si>
  <si>
    <t>20211</t>
  </si>
  <si>
    <t>16" Bumble Bee Outfit</t>
  </si>
  <si>
    <t>81</t>
  </si>
  <si>
    <t>810179962630</t>
  </si>
  <si>
    <t>20214</t>
  </si>
  <si>
    <t>16" Butterfly Outfit with Yellow Bows</t>
  </si>
  <si>
    <t>810179962647</t>
  </si>
  <si>
    <t>20219</t>
  </si>
  <si>
    <t>16" Diva Girl Outfit</t>
  </si>
  <si>
    <t>810179962654</t>
  </si>
  <si>
    <t>20220</t>
  </si>
  <si>
    <t>16" Girls Hawaiian Outfit</t>
  </si>
  <si>
    <t>810179962661</t>
  </si>
  <si>
    <t>20221</t>
  </si>
  <si>
    <t>16" Smiley Face Boxer Shorts (pkg of 12)</t>
  </si>
  <si>
    <t>810179962678</t>
  </si>
  <si>
    <t>20226</t>
  </si>
  <si>
    <t>16" Purple Snowflake Dress</t>
  </si>
  <si>
    <t>84</t>
  </si>
  <si>
    <t>810179962685</t>
  </si>
  <si>
    <t>20229</t>
  </si>
  <si>
    <t>16" Pink Passion Hearts Dress</t>
  </si>
  <si>
    <t>810179962692</t>
  </si>
  <si>
    <t>20230</t>
  </si>
  <si>
    <t>16" Purple Passion Hearts Skirt and Shirt</t>
  </si>
  <si>
    <t>810179962708</t>
  </si>
  <si>
    <t>20231</t>
  </si>
  <si>
    <t>16" Ladybug Costume with Wings</t>
  </si>
  <si>
    <t>82</t>
  </si>
  <si>
    <t>810179962715</t>
  </si>
  <si>
    <t>20237</t>
  </si>
  <si>
    <t>16" Fairy Butterfly Costume</t>
  </si>
  <si>
    <t>810179962722</t>
  </si>
  <si>
    <t>20240</t>
  </si>
  <si>
    <t>16" Chica' Musica'</t>
  </si>
  <si>
    <t>810179962739</t>
  </si>
  <si>
    <t>20246</t>
  </si>
  <si>
    <t>16" Spider Hero Outfit</t>
  </si>
  <si>
    <t>810179963125</t>
  </si>
  <si>
    <t>20248</t>
  </si>
  <si>
    <t>16" Velvet Christmas Gown and Cap</t>
  </si>
  <si>
    <t>810179962753</t>
  </si>
  <si>
    <t>20249</t>
  </si>
  <si>
    <t>16" Candy Cane Hoodie and Skirt</t>
  </si>
  <si>
    <t>810179962760</t>
  </si>
  <si>
    <t>20250</t>
  </si>
  <si>
    <t>16" Sparkle and Snowflake Gown and Cap</t>
  </si>
  <si>
    <t>810179962777</t>
  </si>
  <si>
    <t>20251</t>
  </si>
  <si>
    <t>16" Christmas Fairy</t>
  </si>
  <si>
    <t>810179962784</t>
  </si>
  <si>
    <t>20255</t>
  </si>
  <si>
    <t>16" Girl's Pink Leopard Outfit</t>
  </si>
  <si>
    <t>162</t>
  </si>
  <si>
    <t>810179963316</t>
  </si>
  <si>
    <t>20256</t>
  </si>
  <si>
    <t>16" Dino Hoodie &amp; Star Jean Shorts</t>
  </si>
  <si>
    <t>810179962807</t>
  </si>
  <si>
    <t>20257</t>
  </si>
  <si>
    <t>16" Gallant Knight Costume</t>
  </si>
  <si>
    <t>810179962814</t>
  </si>
  <si>
    <t>20258</t>
  </si>
  <si>
    <t>16" Soft Pink Robe and Sandals</t>
  </si>
  <si>
    <t>50</t>
  </si>
  <si>
    <t>810179962821</t>
  </si>
  <si>
    <t>20259</t>
  </si>
  <si>
    <t>16" Unicorn Outfit</t>
  </si>
  <si>
    <t>810179962838</t>
  </si>
  <si>
    <t>20260</t>
  </si>
  <si>
    <t>16" Pirate Outfit</t>
  </si>
  <si>
    <t>810179962845</t>
  </si>
  <si>
    <t>20261</t>
  </si>
  <si>
    <t>16" Unicorn Hoodie with Jean Shorts</t>
  </si>
  <si>
    <t>810179962852</t>
  </si>
  <si>
    <t>20262</t>
  </si>
  <si>
    <t>16" Denim Plaid Jacket</t>
  </si>
  <si>
    <t>250</t>
  </si>
  <si>
    <t>810179962869</t>
  </si>
  <si>
    <t>20264</t>
  </si>
  <si>
    <t>16" Gray Hoodie</t>
  </si>
  <si>
    <t>300</t>
  </si>
  <si>
    <t>810179962876</t>
  </si>
  <si>
    <t>20265</t>
  </si>
  <si>
    <t>16" Pink Hoodie</t>
  </si>
  <si>
    <t>240</t>
  </si>
  <si>
    <t>810179962883</t>
  </si>
  <si>
    <t>20267</t>
  </si>
  <si>
    <t>16" White Hoodie</t>
  </si>
  <si>
    <t>810179962890</t>
  </si>
  <si>
    <t>20269</t>
  </si>
  <si>
    <t>16"Girls Dream Big Knot Tee &amp; Leggings</t>
  </si>
  <si>
    <t>810179962906</t>
  </si>
  <si>
    <t>20270</t>
  </si>
  <si>
    <t>16" Pink Puff Vest for Sitting Plush</t>
  </si>
  <si>
    <t>810179962913</t>
  </si>
  <si>
    <t>20271</t>
  </si>
  <si>
    <t>16" Blue Puff Vest for Sitting Plush</t>
  </si>
  <si>
    <t>252</t>
  </si>
  <si>
    <t>810179962920</t>
  </si>
  <si>
    <t>20272</t>
  </si>
  <si>
    <t>16" Blue &amp; Grey Baseball Cap</t>
  </si>
  <si>
    <t>372</t>
  </si>
  <si>
    <t>810179962937</t>
  </si>
  <si>
    <t>20273</t>
  </si>
  <si>
    <t>16" Pink &amp; White Baseball Cap</t>
  </si>
  <si>
    <t>500</t>
  </si>
  <si>
    <t>810179963323</t>
  </si>
  <si>
    <t>20274</t>
  </si>
  <si>
    <t>16" Dino Hoodie &amp; Shorts</t>
  </si>
  <si>
    <t>810179962951</t>
  </si>
  <si>
    <t>20275</t>
  </si>
  <si>
    <t>16" Mermaid Outfit</t>
  </si>
  <si>
    <t>810179962968</t>
  </si>
  <si>
    <t>20277</t>
  </si>
  <si>
    <t>16" Explorer Outfit</t>
  </si>
  <si>
    <t>810179962975</t>
  </si>
  <si>
    <t>20278</t>
  </si>
  <si>
    <t>16" Boys Athletic Outfit</t>
  </si>
  <si>
    <t>810179962982</t>
  </si>
  <si>
    <t>20279</t>
  </si>
  <si>
    <t>16" Skeleton Outfit</t>
  </si>
  <si>
    <t>170</t>
  </si>
  <si>
    <t>810179962999</t>
  </si>
  <si>
    <t>20280</t>
  </si>
  <si>
    <t>16" Jean Vest with Stripped Hoddie</t>
  </si>
  <si>
    <t>810179963002</t>
  </si>
  <si>
    <t>20281</t>
  </si>
  <si>
    <t>16" Boys Safari Outfit</t>
  </si>
  <si>
    <t>810179963019</t>
  </si>
  <si>
    <t>20282</t>
  </si>
  <si>
    <t>16" Girls Safari Outfit</t>
  </si>
  <si>
    <t>810179963026</t>
  </si>
  <si>
    <t>20552</t>
  </si>
  <si>
    <t>16" Love Summer Outfit</t>
  </si>
  <si>
    <t>810179963033</t>
  </si>
  <si>
    <t>20283</t>
  </si>
  <si>
    <t>16" Red Wizard Costume</t>
  </si>
  <si>
    <t>60</t>
  </si>
  <si>
    <t>810179963040</t>
  </si>
  <si>
    <t>20284</t>
  </si>
  <si>
    <t>16" Blue Wizard Costume</t>
  </si>
  <si>
    <t>810179963057</t>
  </si>
  <si>
    <t>20285</t>
  </si>
  <si>
    <t>16" Green Wizard Costume</t>
  </si>
  <si>
    <t>810179963064</t>
  </si>
  <si>
    <t>20286</t>
  </si>
  <si>
    <t>16" Yellow Wizard Costme</t>
  </si>
  <si>
    <t>810179963071</t>
  </si>
  <si>
    <t xml:space="preserve">16" Love Summer Outfit </t>
  </si>
  <si>
    <t>20570</t>
  </si>
  <si>
    <t>16" Royal Canadian Mounted Police Costume</t>
  </si>
  <si>
    <t>40</t>
  </si>
  <si>
    <t>810179960339</t>
  </si>
  <si>
    <t>20575</t>
  </si>
  <si>
    <t>16" Oktober Costume</t>
  </si>
  <si>
    <t>810179960483</t>
  </si>
  <si>
    <t>20580</t>
  </si>
  <si>
    <t>16" Chef Costume</t>
  </si>
  <si>
    <t>810179960827</t>
  </si>
  <si>
    <t>20585</t>
  </si>
  <si>
    <t>16" Holiday Hoodie Dino Fleece</t>
  </si>
  <si>
    <t>810179961053</t>
  </si>
  <si>
    <t>20590</t>
  </si>
  <si>
    <t>16" Holiday Hoodie Red Fleece</t>
  </si>
  <si>
    <t>810179961275</t>
  </si>
  <si>
    <t>20595</t>
  </si>
  <si>
    <t>16" Bear Scout Uniform</t>
  </si>
  <si>
    <t>125</t>
  </si>
  <si>
    <t>810179961527</t>
  </si>
  <si>
    <t>38510</t>
  </si>
  <si>
    <t>16" Silver Astronaut Outfit</t>
  </si>
  <si>
    <t>810179963088</t>
  </si>
  <si>
    <t>9700</t>
  </si>
  <si>
    <t>16" Red Hat &amp; Scarf (pkg of 6)</t>
  </si>
  <si>
    <t>810179963095</t>
  </si>
  <si>
    <t>9750</t>
  </si>
  <si>
    <t>16" Blue Hat &amp; Scarf (pkg of 6)</t>
  </si>
  <si>
    <t>810179963101</t>
  </si>
  <si>
    <t>Materials Assesment (Unstuffed Plush Toy)</t>
  </si>
  <si>
    <t>Total Product Weight</t>
  </si>
  <si>
    <t>Stuffed MSRP</t>
  </si>
  <si>
    <t>Un-Stuffed MSRP</t>
  </si>
  <si>
    <t>UPC</t>
  </si>
  <si>
    <t>Primary Fabric Type</t>
  </si>
  <si>
    <t>Weight (g)</t>
  </si>
  <si>
    <t>Secondary Fabric</t>
  </si>
  <si>
    <t>Eye Type</t>
  </si>
  <si>
    <t>Fill Type</t>
  </si>
  <si>
    <t>Nose Type</t>
  </si>
  <si>
    <t>Compliance Labels</t>
  </si>
  <si>
    <t>Plush Stiching</t>
  </si>
  <si>
    <t>Enclosure Pocket</t>
  </si>
  <si>
    <t>Enclosure Zipper</t>
  </si>
  <si>
    <t>Enclosure Velcro</t>
  </si>
  <si>
    <t>Total Product Weight (grams)</t>
  </si>
  <si>
    <t>rPET Weight</t>
  </si>
  <si>
    <t>(Unstuffed) % Recycled Content</t>
  </si>
  <si>
    <t>Stuffed with Eco Polyfiber (g)</t>
  </si>
  <si>
    <t>STuffed % Recycled Content</t>
  </si>
  <si>
    <t>50002</t>
  </si>
  <si>
    <t>8" Henley the Hippo</t>
  </si>
  <si>
    <t>810179963330</t>
  </si>
  <si>
    <t>rPET (GRS 100)</t>
  </si>
  <si>
    <t>N/A</t>
  </si>
  <si>
    <t>Sparkle Virgin</t>
  </si>
  <si>
    <t>rPET</t>
  </si>
  <si>
    <t>31.0</t>
  </si>
  <si>
    <t>Soft Stitch rPET</t>
  </si>
  <si>
    <t>0.0</t>
  </si>
  <si>
    <t>New Material</t>
  </si>
  <si>
    <t>50005</t>
  </si>
  <si>
    <t>8" Tan Lab Dog</t>
  </si>
  <si>
    <t>810179960346</t>
  </si>
  <si>
    <t>Polyester Virgin</t>
  </si>
  <si>
    <t>Button Virgin</t>
  </si>
  <si>
    <t>Button Hard Virgin</t>
  </si>
  <si>
    <t>50012</t>
  </si>
  <si>
    <t>8" Snow Leopard</t>
  </si>
  <si>
    <t>36</t>
  </si>
  <si>
    <t>810179960384</t>
  </si>
  <si>
    <t>50080</t>
  </si>
  <si>
    <t>8" Husky Dog</t>
  </si>
  <si>
    <t>810179960469</t>
  </si>
  <si>
    <t>Soft Stitch Virgin</t>
  </si>
  <si>
    <t>50085</t>
  </si>
  <si>
    <t>8" Cream Bunny</t>
  </si>
  <si>
    <t>810179960513</t>
  </si>
  <si>
    <t>Embroidered Virgin</t>
  </si>
  <si>
    <t>50086</t>
  </si>
  <si>
    <t>8" Riley Rhino (eco)</t>
  </si>
  <si>
    <t>30</t>
  </si>
  <si>
    <t>810179960551</t>
  </si>
  <si>
    <t>Recycled</t>
  </si>
  <si>
    <t>50115</t>
  </si>
  <si>
    <t>8" Polar Bear (eco)</t>
  </si>
  <si>
    <t>810179960629</t>
  </si>
  <si>
    <t>50135</t>
  </si>
  <si>
    <t>8" Pink Unicorn</t>
  </si>
  <si>
    <t>810179960650</t>
  </si>
  <si>
    <t>50145</t>
  </si>
  <si>
    <t>8" Happy  Penguin (eco)</t>
  </si>
  <si>
    <t>810179960711</t>
  </si>
  <si>
    <t>50150</t>
  </si>
  <si>
    <t>8" White Kitty (eco)</t>
  </si>
  <si>
    <t>810179960742</t>
  </si>
  <si>
    <t>Button Texture Virgin</t>
  </si>
  <si>
    <t>50157</t>
  </si>
  <si>
    <t>8" Tiger</t>
  </si>
  <si>
    <t>810179960773</t>
  </si>
  <si>
    <t>50159</t>
  </si>
  <si>
    <t>8" Black Bear (eco)</t>
  </si>
  <si>
    <t>810179960803</t>
  </si>
  <si>
    <t>50160</t>
  </si>
  <si>
    <t>8" Bulldog</t>
  </si>
  <si>
    <t>810179963347</t>
  </si>
  <si>
    <t>50170</t>
  </si>
  <si>
    <t>8" Camo Bear (eco)</t>
  </si>
  <si>
    <t>810179961008</t>
  </si>
  <si>
    <t>50171</t>
  </si>
  <si>
    <t>8" Frost Camo Bear (eco)</t>
  </si>
  <si>
    <t>810179961015</t>
  </si>
  <si>
    <t>50180</t>
  </si>
  <si>
    <t>8" Rhodes the Long Hair Bear</t>
  </si>
  <si>
    <t>810179961022</t>
  </si>
  <si>
    <t>50182</t>
  </si>
  <si>
    <t>8" White Twist Bear (eco)</t>
  </si>
  <si>
    <t>810179961152</t>
  </si>
  <si>
    <t>50184</t>
  </si>
  <si>
    <t>8" Crystal the Unicorn</t>
  </si>
  <si>
    <t>810179961046</t>
  </si>
  <si>
    <t>50186</t>
  </si>
  <si>
    <t>8" GngerBread Puppy (eco)</t>
  </si>
  <si>
    <t>810179963354</t>
  </si>
  <si>
    <t>50187</t>
  </si>
  <si>
    <t>8" Lumi the Lynx (eco)</t>
  </si>
  <si>
    <t>810179961060</t>
  </si>
  <si>
    <t>50189</t>
  </si>
  <si>
    <t>8" Spot the Dalmatian</t>
  </si>
  <si>
    <t>810179961077</t>
  </si>
  <si>
    <t>50205</t>
  </si>
  <si>
    <t>8" Rainbow Pony (eco)</t>
  </si>
  <si>
    <t>810179961084</t>
  </si>
  <si>
    <t>50206</t>
  </si>
  <si>
    <t>8" Cloud the Dragon (eco)</t>
  </si>
  <si>
    <t>810179961091</t>
  </si>
  <si>
    <t>50211</t>
  </si>
  <si>
    <t>8" Purple Penguin</t>
  </si>
  <si>
    <t>810179961107</t>
  </si>
  <si>
    <t>50212</t>
  </si>
  <si>
    <t>8" Magic the Dragon</t>
  </si>
  <si>
    <t>810179961114</t>
  </si>
  <si>
    <t>50216</t>
  </si>
  <si>
    <t>8" Giraffe</t>
  </si>
  <si>
    <t>810179961121</t>
  </si>
  <si>
    <t>50217</t>
  </si>
  <si>
    <t>8" Jackson the Jack Rabbit (eco)</t>
  </si>
  <si>
    <t>810179961138</t>
  </si>
  <si>
    <t>50218</t>
  </si>
  <si>
    <t>8" Ice the Unicorn</t>
  </si>
  <si>
    <t>50219</t>
  </si>
  <si>
    <t>8" Twist Bear</t>
  </si>
  <si>
    <t xml:space="preserve">Recycled </t>
  </si>
  <si>
    <t>50221</t>
  </si>
  <si>
    <t>8" Pippin' the Penguin (eco)</t>
  </si>
  <si>
    <t>810179961169</t>
  </si>
  <si>
    <t>50222</t>
  </si>
  <si>
    <t>8" Stardust the Unicorn</t>
  </si>
  <si>
    <t>810179961176</t>
  </si>
  <si>
    <t>50223</t>
  </si>
  <si>
    <t>8" Theo the Horse</t>
  </si>
  <si>
    <t>810179963361</t>
  </si>
  <si>
    <t>50228</t>
  </si>
  <si>
    <t>8" Tahla Tabby Cat (eco)</t>
  </si>
  <si>
    <t>810179961312</t>
  </si>
  <si>
    <t>50229</t>
  </si>
  <si>
    <t>8" Chestnut the Squirrel (eco)</t>
  </si>
  <si>
    <t>810179961183</t>
  </si>
  <si>
    <t>50231</t>
  </si>
  <si>
    <t>8" Freddy the Frog</t>
  </si>
  <si>
    <t>50232</t>
  </si>
  <si>
    <t>8" Araya the Artic Fox (eco)</t>
  </si>
  <si>
    <t>810179961206</t>
  </si>
  <si>
    <t>50234</t>
  </si>
  <si>
    <t>8" Boon Bear (eco)</t>
  </si>
  <si>
    <t>50240</t>
  </si>
  <si>
    <t>8" Rainbow Bear</t>
  </si>
  <si>
    <t>810179961220</t>
  </si>
  <si>
    <t>50245</t>
  </si>
  <si>
    <t>8" Panda Bear (eco)</t>
  </si>
  <si>
    <t>810179961237</t>
  </si>
  <si>
    <t>50250</t>
  </si>
  <si>
    <t>8" Smiley Monkey</t>
  </si>
  <si>
    <t>810179961244</t>
  </si>
  <si>
    <t>50255</t>
  </si>
  <si>
    <t>8" Cheetah (eco)</t>
  </si>
  <si>
    <t>810179961251</t>
  </si>
  <si>
    <t>50265</t>
  </si>
  <si>
    <t>8" Griz the Grzzly Bear (eco)</t>
  </si>
  <si>
    <t>810179961268</t>
  </si>
  <si>
    <t>50270</t>
  </si>
  <si>
    <t>8" Luna the Lamb (eco)</t>
  </si>
  <si>
    <t>810179963378</t>
  </si>
  <si>
    <t>50275</t>
  </si>
  <si>
    <t>8" Ellie the Elephant</t>
  </si>
  <si>
    <t>810179961282</t>
  </si>
  <si>
    <t>50280</t>
  </si>
  <si>
    <t>8" Brix the Buck (eco)</t>
  </si>
  <si>
    <t>810179961299</t>
  </si>
  <si>
    <t>50285</t>
  </si>
  <si>
    <t>8' Flurry the Snowman (eco)</t>
  </si>
  <si>
    <t>810179961305</t>
  </si>
  <si>
    <t>50290</t>
  </si>
  <si>
    <t>8" Forrest the Eagle</t>
  </si>
  <si>
    <t>810179961329</t>
  </si>
  <si>
    <t>50295</t>
  </si>
  <si>
    <t>8" Leo the Lion (eco)</t>
  </si>
  <si>
    <t>810179961336</t>
  </si>
  <si>
    <t>50300</t>
  </si>
  <si>
    <t>8" Stella the Triceratops</t>
  </si>
  <si>
    <t>810179961343</t>
  </si>
  <si>
    <t>50310</t>
  </si>
  <si>
    <t>8" Snowflake the Reindeer(eco)</t>
  </si>
  <si>
    <t>810179961350</t>
  </si>
  <si>
    <t>50315</t>
  </si>
  <si>
    <t>8" Ollie the Owl</t>
  </si>
  <si>
    <t>810179961367</t>
  </si>
  <si>
    <t>50325</t>
  </si>
  <si>
    <t>8" Trey the T-Rex (eco)</t>
  </si>
  <si>
    <t>44</t>
  </si>
  <si>
    <t>810179961374</t>
  </si>
  <si>
    <t>50331</t>
  </si>
  <si>
    <t>8" Clementine the Cow</t>
  </si>
  <si>
    <t>810179963385</t>
  </si>
  <si>
    <t>50335</t>
  </si>
  <si>
    <t>8" Wollie the Mammoth</t>
  </si>
  <si>
    <t>810179961381</t>
  </si>
  <si>
    <t>50340</t>
  </si>
  <si>
    <t>8" Beck the Brontosaurus</t>
  </si>
  <si>
    <t>810179961398</t>
  </si>
  <si>
    <t>50345</t>
  </si>
  <si>
    <t>8" Bubblegum Heart Bear</t>
  </si>
  <si>
    <t>50346</t>
  </si>
  <si>
    <t>8" Bandit the Raccoon (eco)</t>
  </si>
  <si>
    <t>810179961411</t>
  </si>
  <si>
    <t>50351</t>
  </si>
  <si>
    <t>8" Finn the Fox (eco)</t>
  </si>
  <si>
    <t>810179961428</t>
  </si>
  <si>
    <t>50352</t>
  </si>
  <si>
    <t>8" Duke German Shepherd (eco)</t>
  </si>
  <si>
    <t>810179961435</t>
  </si>
  <si>
    <t>50355</t>
  </si>
  <si>
    <t>8" Yaely  the Lama</t>
  </si>
  <si>
    <t>810179961442</t>
  </si>
  <si>
    <t>50357</t>
  </si>
  <si>
    <t xml:space="preserve">8" Kaya Koala </t>
  </si>
  <si>
    <t>810179961459</t>
  </si>
  <si>
    <t>50360</t>
  </si>
  <si>
    <t>8" Sylas the Sloth (eco)</t>
  </si>
  <si>
    <t>810179961466</t>
  </si>
  <si>
    <t>50365</t>
  </si>
  <si>
    <t>8" Grey the Shark (eco)</t>
  </si>
  <si>
    <t>810179961473</t>
  </si>
  <si>
    <t>50366</t>
  </si>
  <si>
    <t>8" Mystic Cat (eco)</t>
  </si>
  <si>
    <t>810179961480</t>
  </si>
  <si>
    <t>50370</t>
  </si>
  <si>
    <t>8" Seaweed the Sea Turtle (eco)</t>
  </si>
  <si>
    <t>810179961497</t>
  </si>
  <si>
    <t>50375</t>
  </si>
  <si>
    <t>8" Ocean the Octopus (eco)</t>
  </si>
  <si>
    <t>810179961503</t>
  </si>
  <si>
    <t>50385</t>
  </si>
  <si>
    <t>8" Tristan the Stegosaurus</t>
  </si>
  <si>
    <t>810179963392</t>
  </si>
  <si>
    <t>50390</t>
  </si>
  <si>
    <t>8" Roots the Beaver</t>
  </si>
  <si>
    <t>810179963408</t>
  </si>
  <si>
    <t>50395</t>
  </si>
  <si>
    <t>8" Hazel the Highland Cow</t>
  </si>
  <si>
    <t>810179963415</t>
  </si>
  <si>
    <t>50400</t>
  </si>
  <si>
    <t>8" Frankie the Monster</t>
  </si>
  <si>
    <t>810179963422</t>
  </si>
  <si>
    <t>50405</t>
  </si>
  <si>
    <t>8" Jack O'Lantern Bear</t>
  </si>
  <si>
    <t>810179963439</t>
  </si>
  <si>
    <t>16" Plush Category</t>
  </si>
  <si>
    <t>57489</t>
  </si>
  <si>
    <t>16" Duke the German Shepherd (eco)</t>
  </si>
  <si>
    <t>20</t>
  </si>
  <si>
    <t>57490</t>
  </si>
  <si>
    <t>16" Happy Penguin (eco)</t>
  </si>
  <si>
    <t>57491</t>
  </si>
  <si>
    <t>16" Pippin the Penguin (eco)</t>
  </si>
  <si>
    <t>57495</t>
  </si>
  <si>
    <t>16" Henley Hippo (eco)</t>
  </si>
  <si>
    <t>57496</t>
  </si>
  <si>
    <t>16" Kaya the Koala</t>
  </si>
  <si>
    <t>60004</t>
  </si>
  <si>
    <t>16" Tommy the Tiger (eco)</t>
  </si>
  <si>
    <t>810179960056</t>
  </si>
  <si>
    <t>60010</t>
  </si>
  <si>
    <t>16" Rambo the Ram (eco)</t>
  </si>
  <si>
    <t>810179960063</t>
  </si>
  <si>
    <t>60013</t>
  </si>
  <si>
    <t>16" Serengeti the Wild Dog (eco)</t>
  </si>
  <si>
    <t>810179960070</t>
  </si>
  <si>
    <t>60052</t>
  </si>
  <si>
    <t>16" Piper the Pig (eco)</t>
  </si>
  <si>
    <t>810179960087</t>
  </si>
  <si>
    <t>60056</t>
  </si>
  <si>
    <t>16" Panda Bear (eco)</t>
  </si>
  <si>
    <t>810179960094</t>
  </si>
  <si>
    <t>60057</t>
  </si>
  <si>
    <t>16" Gingerbread Puppy (eco)</t>
  </si>
  <si>
    <t>810179960100</t>
  </si>
  <si>
    <t>60229</t>
  </si>
  <si>
    <t>16" Xochitl the Axoloti (Blue)</t>
  </si>
  <si>
    <t>24</t>
  </si>
  <si>
    <t>810179960117</t>
  </si>
  <si>
    <t>60230</t>
  </si>
  <si>
    <t>16" Griz the Grizzly Bear (eco)</t>
  </si>
  <si>
    <t>810179960124</t>
  </si>
  <si>
    <t>60231</t>
  </si>
  <si>
    <t>16" Xochitl the Axoloti (Pink)</t>
  </si>
  <si>
    <t>810179660131</t>
  </si>
  <si>
    <t>60240</t>
  </si>
  <si>
    <t>16" Luna the Lamb (eco)</t>
  </si>
  <si>
    <t>810179960148</t>
  </si>
  <si>
    <t>60346</t>
  </si>
  <si>
    <t>16" Ellie the Elephant</t>
  </si>
  <si>
    <t>810179960155</t>
  </si>
  <si>
    <t>60351</t>
  </si>
  <si>
    <t>16" Giraffe</t>
  </si>
  <si>
    <t>810179960162</t>
  </si>
  <si>
    <t>60407</t>
  </si>
  <si>
    <t>16" Benton Bigfoot</t>
  </si>
  <si>
    <t>810179960179</t>
  </si>
  <si>
    <t>60425</t>
  </si>
  <si>
    <t>16" Tan Lab Dog (eco)</t>
  </si>
  <si>
    <t>22</t>
  </si>
  <si>
    <t>810179960186</t>
  </si>
  <si>
    <t>60426</t>
  </si>
  <si>
    <t>16" Honey the Yellow Lab(eco)</t>
  </si>
  <si>
    <t>810179963446</t>
  </si>
  <si>
    <t>60430</t>
  </si>
  <si>
    <t>16" Husky Dog</t>
  </si>
  <si>
    <t>810179960193</t>
  </si>
  <si>
    <t>60490</t>
  </si>
  <si>
    <t>16" Tripp the Turtle (eco)</t>
  </si>
  <si>
    <t>810179960209</t>
  </si>
  <si>
    <t>16" Araya the Fox (eco)</t>
  </si>
  <si>
    <t>810179960216</t>
  </si>
  <si>
    <t>60557</t>
  </si>
  <si>
    <t>16" Purple Penguin (eco)</t>
  </si>
  <si>
    <t>810179960223</t>
  </si>
  <si>
    <t>60560</t>
  </si>
  <si>
    <t>16" Brown Moose (eco)</t>
  </si>
  <si>
    <t>810179960230</t>
  </si>
  <si>
    <t>60575</t>
  </si>
  <si>
    <t>16" Pink Unicorn (eco)</t>
  </si>
  <si>
    <t>810179960247</t>
  </si>
  <si>
    <t>60576</t>
  </si>
  <si>
    <t>16" Willow the Cardinal (eco)</t>
  </si>
  <si>
    <t>810179960254</t>
  </si>
  <si>
    <t>60581</t>
  </si>
  <si>
    <t>16"  Babe the Black Lab (eco)</t>
  </si>
  <si>
    <t>810179960261</t>
  </si>
  <si>
    <t>60585</t>
  </si>
  <si>
    <t>16" Yellow Duck (eco)</t>
  </si>
  <si>
    <t>810179960278</t>
  </si>
  <si>
    <t>60620</t>
  </si>
  <si>
    <t>16" Black Bear (eco)</t>
  </si>
  <si>
    <t>810179960285</t>
  </si>
  <si>
    <t>60640</t>
  </si>
  <si>
    <t>16" Long Hair Bear</t>
  </si>
  <si>
    <t>810179963453</t>
  </si>
  <si>
    <t>60645</t>
  </si>
  <si>
    <t>16" White Kitty (eco)</t>
  </si>
  <si>
    <t>810179960308</t>
  </si>
  <si>
    <t>60646</t>
  </si>
  <si>
    <t>16" Kit and Kai the Kangaroo (eco)</t>
  </si>
  <si>
    <t>810179960315</t>
  </si>
  <si>
    <t>60648</t>
  </si>
  <si>
    <t>16" Sloan the Seal</t>
  </si>
  <si>
    <t>810179960322</t>
  </si>
  <si>
    <t>16" Chesnut the Squirrel (eco)</t>
  </si>
  <si>
    <t>810179963460</t>
  </si>
  <si>
    <t>60650</t>
  </si>
  <si>
    <t>16"  Alligator</t>
  </si>
  <si>
    <t>21</t>
  </si>
  <si>
    <t xml:space="preserve">16" Alligator </t>
  </si>
  <si>
    <t>100.0</t>
  </si>
  <si>
    <t>16" Ruby the Red Panda (eco)</t>
  </si>
  <si>
    <t xml:space="preserve">810179960353 </t>
  </si>
  <si>
    <t>16" Milkdud the Mountain Goat</t>
  </si>
  <si>
    <t>810179960360</t>
  </si>
  <si>
    <t>60670</t>
  </si>
  <si>
    <t>16" Snow Leopard</t>
  </si>
  <si>
    <t>810179960377</t>
  </si>
  <si>
    <t>60671</t>
  </si>
  <si>
    <t>16" Snowball the Yeti</t>
  </si>
  <si>
    <t>16" Hazel the Highland Cow</t>
  </si>
  <si>
    <t>810179960391</t>
  </si>
  <si>
    <t>60675</t>
  </si>
  <si>
    <t xml:space="preserve">16" Twist Bear </t>
  </si>
  <si>
    <t>810179960407</t>
  </si>
  <si>
    <t>60676</t>
  </si>
  <si>
    <t>16" Kiki the Lion Cub (eco)</t>
  </si>
  <si>
    <t>810179960414</t>
  </si>
  <si>
    <t>60695</t>
  </si>
  <si>
    <t>16" Polar Bear (eco)</t>
  </si>
  <si>
    <t>810179960421</t>
  </si>
  <si>
    <t>60712</t>
  </si>
  <si>
    <t>16" Leo the Lion (eco)</t>
  </si>
  <si>
    <t>810179960438</t>
  </si>
  <si>
    <t>60725</t>
  </si>
  <si>
    <t>16" Smiley Monkey</t>
  </si>
  <si>
    <t>810179960445</t>
  </si>
  <si>
    <t>60746</t>
  </si>
  <si>
    <t>16" Lumi the Lynx</t>
  </si>
  <si>
    <t>810179960452</t>
  </si>
  <si>
    <t>60747</t>
  </si>
  <si>
    <t>16" Maple the Brown Bear (eco)</t>
  </si>
  <si>
    <t>16" Sienna the Snake</t>
  </si>
  <si>
    <t>810179960476</t>
  </si>
  <si>
    <t>60767</t>
  </si>
  <si>
    <t>16" Riley the Rino (eco)</t>
  </si>
  <si>
    <t>810179963484</t>
  </si>
  <si>
    <t>60770</t>
  </si>
  <si>
    <t>16" Billie the Bulldog (eco)</t>
  </si>
  <si>
    <t>810179960490</t>
  </si>
  <si>
    <t>60776</t>
  </si>
  <si>
    <t>16" Lenni the Longhorn</t>
  </si>
  <si>
    <t>810179963507</t>
  </si>
  <si>
    <t>60778</t>
  </si>
  <si>
    <t>16" Spot the Dalmatian</t>
  </si>
  <si>
    <t>810179960506</t>
  </si>
  <si>
    <t>16" Winston the Walrus</t>
  </si>
  <si>
    <t>60780</t>
  </si>
  <si>
    <t>16" Camo Bear</t>
  </si>
  <si>
    <t>810179960520</t>
  </si>
  <si>
    <t>60781</t>
  </si>
  <si>
    <t>16" Tide the Seahorse (eco)</t>
  </si>
  <si>
    <t>810179963514</t>
  </si>
  <si>
    <t>16" Frost the Camo Bear</t>
  </si>
  <si>
    <t>810179960544</t>
  </si>
  <si>
    <t>60789</t>
  </si>
  <si>
    <t>16" Boon Bear (eco)</t>
  </si>
  <si>
    <t>16" Twilight the Bat</t>
  </si>
  <si>
    <t>810179960568</t>
  </si>
  <si>
    <t>16" White Twist Bear</t>
  </si>
  <si>
    <t>810179960575</t>
  </si>
  <si>
    <t>16" Skye the Unicorn</t>
  </si>
  <si>
    <t>810179963521</t>
  </si>
  <si>
    <t>60800</t>
  </si>
  <si>
    <t>16" Wiley the Wolf</t>
  </si>
  <si>
    <t>810179960582</t>
  </si>
  <si>
    <t>60802</t>
  </si>
  <si>
    <t>16" Stitches the Bear</t>
  </si>
  <si>
    <t>810179963545</t>
  </si>
  <si>
    <t>60812</t>
  </si>
  <si>
    <t>16" Onyx Black Panther (eco)</t>
  </si>
  <si>
    <t>810179960599</t>
  </si>
  <si>
    <t>60819</t>
  </si>
  <si>
    <t>16" Mystic the Cat (eco)</t>
  </si>
  <si>
    <t>810179960605</t>
  </si>
  <si>
    <t>60827</t>
  </si>
  <si>
    <t>16" Finn the Fox (eco)</t>
  </si>
  <si>
    <t>810179960612</t>
  </si>
  <si>
    <t>60828</t>
  </si>
  <si>
    <t>16" Magic the Dragon</t>
  </si>
  <si>
    <t>60829</t>
  </si>
  <si>
    <t>16" Cloud the Dragon</t>
  </si>
  <si>
    <t>810179960636</t>
  </si>
  <si>
    <t>60836</t>
  </si>
  <si>
    <t>16" Freddy the Frog (eco)</t>
  </si>
  <si>
    <t>810179960643</t>
  </si>
  <si>
    <t>60841</t>
  </si>
  <si>
    <t>16" Ice the Unicorn</t>
  </si>
  <si>
    <t>18</t>
  </si>
  <si>
    <t>60845</t>
  </si>
  <si>
    <t>16" Rainbow Bear</t>
  </si>
  <si>
    <t>810179960667</t>
  </si>
  <si>
    <t>60850</t>
  </si>
  <si>
    <t>16" Cheetah (eco)</t>
  </si>
  <si>
    <t>810179960674</t>
  </si>
  <si>
    <t>60855</t>
  </si>
  <si>
    <t>16" Brix the Buck (eco)</t>
  </si>
  <si>
    <t>810179960681</t>
  </si>
  <si>
    <t>60860</t>
  </si>
  <si>
    <t>16" Snowman</t>
  </si>
  <si>
    <t>810179960668</t>
  </si>
  <si>
    <t>16" Roots the Beaver</t>
  </si>
  <si>
    <t>810179960704</t>
  </si>
  <si>
    <t>60865</t>
  </si>
  <si>
    <t>16" Crystal the Unicorn</t>
  </si>
  <si>
    <t>60867</t>
  </si>
  <si>
    <t>16" Clementine the Cow (eco)</t>
  </si>
  <si>
    <t>810179960728</t>
  </si>
  <si>
    <t>60870</t>
  </si>
  <si>
    <t>16" Stardust the Unicorn</t>
  </si>
  <si>
    <t>810179960735</t>
  </si>
  <si>
    <t>60875</t>
  </si>
  <si>
    <t>16" Bubblegum Heart Bear (eco)</t>
  </si>
  <si>
    <t>16" Freya the Flamingo</t>
  </si>
  <si>
    <t>810179960759</t>
  </si>
  <si>
    <t>16" Andi the Anteater</t>
  </si>
  <si>
    <t>810179961619</t>
  </si>
  <si>
    <t>16" Momo the Hedgehog</t>
  </si>
  <si>
    <t>810179963552</t>
  </si>
  <si>
    <t>60880</t>
  </si>
  <si>
    <t>16" Blueberry Heart Bear</t>
  </si>
  <si>
    <t>60885</t>
  </si>
  <si>
    <t>16" Wollie the Mammoth</t>
  </si>
  <si>
    <t>810179960780</t>
  </si>
  <si>
    <t>60890</t>
  </si>
  <si>
    <t>16" Stella the Triceratops</t>
  </si>
  <si>
    <t>810179960797</t>
  </si>
  <si>
    <t>60895</t>
  </si>
  <si>
    <t>16" Beck the Brontosaurus</t>
  </si>
  <si>
    <t>16"Wave the Whale</t>
  </si>
  <si>
    <t>810179960810</t>
  </si>
  <si>
    <t>16" Theo the Horse(eco)</t>
  </si>
  <si>
    <t>810179963569</t>
  </si>
  <si>
    <t>60900</t>
  </si>
  <si>
    <t>16" Sammy the Sabertooth</t>
  </si>
  <si>
    <t>9503.00.0091</t>
  </si>
  <si>
    <t>60899</t>
  </si>
  <si>
    <t>16" Storm the Dragon</t>
  </si>
  <si>
    <t>810179963576</t>
  </si>
  <si>
    <t>9503.00.0092</t>
  </si>
  <si>
    <t>16" Jupiter the Alien</t>
  </si>
  <si>
    <t>810179960834</t>
  </si>
  <si>
    <t>60905</t>
  </si>
  <si>
    <t>16" Trey the T-Rex (eco)</t>
  </si>
  <si>
    <t>810179960841</t>
  </si>
  <si>
    <t>60910</t>
  </si>
  <si>
    <t>16" Forrest the Eagle (eco)</t>
  </si>
  <si>
    <t>810179960858</t>
  </si>
  <si>
    <t>60920</t>
  </si>
  <si>
    <t>16" Snowflake the Reindeer</t>
  </si>
  <si>
    <t>810179960865</t>
  </si>
  <si>
    <t>60925</t>
  </si>
  <si>
    <t>16" Ollie the Owl</t>
  </si>
  <si>
    <t>810179960872</t>
  </si>
  <si>
    <t>60935</t>
  </si>
  <si>
    <t>16" Lola the Llama</t>
  </si>
  <si>
    <t>810179960889</t>
  </si>
  <si>
    <t>60940</t>
  </si>
  <si>
    <t>16" Sylas the Sloth</t>
  </si>
  <si>
    <t>810179960896</t>
  </si>
  <si>
    <t>60945</t>
  </si>
  <si>
    <t>16" Tahla the Tabby Cat (eco)</t>
  </si>
  <si>
    <t>810179960902</t>
  </si>
  <si>
    <t>60955</t>
  </si>
  <si>
    <t>16" Seaweed the Sea Turtle</t>
  </si>
  <si>
    <t>810179960919</t>
  </si>
  <si>
    <t>61001</t>
  </si>
  <si>
    <t>16" Jackson the Jackrabbit</t>
  </si>
  <si>
    <t>810179960926</t>
  </si>
  <si>
    <t xml:space="preserve">16" Tristan the Stegasaurus </t>
  </si>
  <si>
    <t>810179960933</t>
  </si>
  <si>
    <t>16" Ocean the Octopus</t>
  </si>
  <si>
    <t>810179963583</t>
  </si>
  <si>
    <t>61010</t>
  </si>
  <si>
    <t>16" Bubba the Lab (eco)</t>
  </si>
  <si>
    <t>810179960940</t>
  </si>
  <si>
    <t>61020</t>
  </si>
  <si>
    <t>16" Bandit the Raccoon</t>
  </si>
  <si>
    <t>810179960957</t>
  </si>
  <si>
    <t>16" Jack O-Lantern Bear</t>
  </si>
  <si>
    <t>810179960964</t>
  </si>
  <si>
    <t>16" Frankie the Monster</t>
  </si>
  <si>
    <t>810179960971</t>
  </si>
  <si>
    <t>16" Cheermeister Gnome</t>
  </si>
  <si>
    <t>810179960988</t>
  </si>
  <si>
    <t>16" Hannakuh Gnome</t>
  </si>
  <si>
    <t>810179960995</t>
  </si>
  <si>
    <t>EAN Code</t>
  </si>
  <si>
    <t>Company ID</t>
  </si>
  <si>
    <t>SKU</t>
  </si>
  <si>
    <t>Version/Lot</t>
  </si>
  <si>
    <t>Accessories</t>
  </si>
  <si>
    <t>31001</t>
  </si>
  <si>
    <t>8" Fiber Pack (2 oz  of fiber per pack)</t>
  </si>
  <si>
    <t>31002</t>
  </si>
  <si>
    <t>16" Fiber Pack (5oz of fiber per pack)</t>
  </si>
  <si>
    <t>90001</t>
  </si>
  <si>
    <t>Printed Assorted Hearts (pkg of 250)</t>
  </si>
  <si>
    <t>90002</t>
  </si>
  <si>
    <t>Printed Assorted Stars (pkg of 250)</t>
  </si>
  <si>
    <t>90003</t>
  </si>
  <si>
    <t>Red Printed Heart  "LOVE"..(pkg of 250)</t>
  </si>
  <si>
    <t>90004</t>
  </si>
  <si>
    <t>Yellow Printed Heart "KINDNESS"..(pkg of 250)</t>
  </si>
  <si>
    <t>90005</t>
  </si>
  <si>
    <t>Purple Printed Heart "BEST FRIENDS"..(pkg of 250)</t>
  </si>
  <si>
    <t>90006</t>
  </si>
  <si>
    <t>Blue Printed Heart "COURAGE"..(pkg of 250)</t>
  </si>
  <si>
    <t>90007</t>
  </si>
  <si>
    <t>Red Printed Star "LOVE"..(pkg of 250)</t>
  </si>
  <si>
    <t>90008</t>
  </si>
  <si>
    <t>Yellow Printed Star "KINDNESS"..(pkg of 250)</t>
  </si>
  <si>
    <t>90009</t>
  </si>
  <si>
    <t>Purple Printed Star "BEST FRIENDS"..(pkg of 250)</t>
  </si>
  <si>
    <t>90010</t>
  </si>
  <si>
    <t>Blue Printed Star "COURAGE"..(pkg of 250)</t>
  </si>
  <si>
    <t>RC-20</t>
  </si>
  <si>
    <t>20 Second Twist Top Recorder</t>
  </si>
  <si>
    <t>8519.89.300</t>
  </si>
  <si>
    <t>BC</t>
  </si>
  <si>
    <t>Birth Certificate (pkg of 250) 6" x9 "</t>
  </si>
  <si>
    <t>71002</t>
  </si>
  <si>
    <t>North Pole Express Sack</t>
  </si>
  <si>
    <t>GA</t>
  </si>
  <si>
    <t>Guardian Angel (pkg of 500)</t>
  </si>
  <si>
    <t>Stuffing Machines</t>
  </si>
  <si>
    <t>(Not Intended for Resale)</t>
  </si>
  <si>
    <t>Vor 2000</t>
  </si>
  <si>
    <t>Vortex One Stuffing Machine</t>
  </si>
  <si>
    <t>8444.00.0090</t>
  </si>
  <si>
    <t>USA</t>
  </si>
  <si>
    <t>Vor 3000</t>
  </si>
  <si>
    <t>Vortex Pro Stuffing Machine</t>
  </si>
  <si>
    <t>Vor 500</t>
  </si>
  <si>
    <t>Vortex Fiber Mulcher</t>
  </si>
  <si>
    <t>Holiday</t>
  </si>
  <si>
    <t>Exemption Start</t>
  </si>
  <si>
    <t>Exemption End</t>
  </si>
  <si>
    <t>2024</t>
  </si>
  <si>
    <t>2025</t>
  </si>
  <si>
    <t>Martin Luther King Day</t>
  </si>
  <si>
    <t>13-Jan</t>
  </si>
  <si>
    <t>20-Jan</t>
  </si>
  <si>
    <t>Groundhog Day</t>
  </si>
  <si>
    <t>2-Feb</t>
  </si>
  <si>
    <t>Valentine's Day</t>
  </si>
  <si>
    <t>Presidents Day</t>
  </si>
  <si>
    <t>Mardi Gras (New Orleans)</t>
  </si>
  <si>
    <t>Daylight Saving</t>
  </si>
  <si>
    <t>St. Patrick's Day</t>
  </si>
  <si>
    <t>Easter Sunday</t>
  </si>
  <si>
    <t>Earth Day</t>
  </si>
  <si>
    <t>Cinco de Mayo</t>
  </si>
  <si>
    <t>Mother's Day</t>
  </si>
  <si>
    <t>Memorial Day</t>
  </si>
  <si>
    <t>Pride month</t>
  </si>
  <si>
    <t>Father's Day</t>
  </si>
  <si>
    <t>Independence Day</t>
  </si>
  <si>
    <t>Christmas in July</t>
  </si>
  <si>
    <t>Labor Day</t>
  </si>
  <si>
    <t>Sweetest Day</t>
  </si>
  <si>
    <t>Halloween</t>
  </si>
  <si>
    <t>Thanksgiving</t>
  </si>
  <si>
    <t>Black Friday</t>
  </si>
  <si>
    <t>Cyber Monday</t>
  </si>
  <si>
    <t>Christmas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</si>
</sst>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409]* #,##0.00_);_([$$-409]* \(#,##0.00\);_([$$-409]* &quot;-&quot;??_);_(@_)"/>
    <numFmt numFmtId="165" formatCode="0.0"/>
  </numFmts>
  <fonts count="23">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sz val="8"/>
      <name val="Calibri"/>
      <family val="2"/>
      <scheme val="minor"/>
    </font>
    <font>
      <b/>
      <sz val="10"/>
      <color rgb="FF000000"/>
      <name val="Calibri"/>
      <family val="2"/>
    </font>
    <font>
      <sz val="10"/>
      <color theme="1"/>
      <name val="Calibri"/>
      <family val="2"/>
    </font>
    <font>
      <sz val="10"/>
      <color rgb="FF000000"/>
      <name val="Calibri"/>
      <family val="2"/>
    </font>
    <font>
      <b/>
      <sz val="10"/>
      <color theme="1"/>
      <name val="Calibri"/>
      <family val="2"/>
    </font>
    <font>
      <sz val="12"/>
      <name val="宋体"/>
      <charset val="134"/>
    </font>
    <font>
      <sz val="10"/>
      <color rgb="FF000000"/>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8"/>
      <color theme="1"/>
      <name val="Arial"/>
      <family val="2"/>
    </font>
    <font>
      <sz val="10"/>
      <color theme="1"/>
      <name val="Calibri"/>
      <family val="2"/>
      <scheme val="minor"/>
    </font>
    <font>
      <sz val="10"/>
      <color rgb="FFFF0000"/>
      <name val="Calibri"/>
      <family val="2"/>
    </font>
    <font>
      <sz val="10"/>
      <color rgb="FF000000"/>
      <name val="Calibri"/>
    </font>
    <font>
      <sz val="11"/>
      <color rgb="FFFF0000"/>
      <name val="Calibri"/>
      <family val="2"/>
      <scheme val="minor"/>
    </font>
    <font>
      <sz val="8"/>
      <color rgb="FFFF0000"/>
      <name val="Arial"/>
      <family val="2"/>
    </font>
    <font>
      <sz val="10"/>
      <color rgb="FFFF0000"/>
      <name val="Calibri"/>
      <family val="2"/>
      <scheme val="minor"/>
    </font>
    <font>
      <sz val="10"/>
      <color rgb="FF000000"/>
      <name val="Aptos"/>
      <family val="2"/>
      <charset val="1"/>
    </font>
    <font>
      <sz val="10"/>
      <color theme="1"/>
      <name val="Aptos"/>
      <family val="2"/>
      <charset val="1"/>
    </font>
  </fonts>
  <fills count="11">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3">
    <border>
      <left/>
      <right/>
      <top/>
      <bottom/>
      <diagonal/>
    </border>
    <border>
      <left/>
      <right/>
      <top/>
      <bottom style="thick">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9" fillId="0" borderId="0"/>
    <xf numFmtId="44" fontId="11" fillId="0" borderId="0" applyFont="0" applyFill="0" applyBorder="0" applyAlignment="0" applyProtection="0"/>
    <xf numFmtId="9" fontId="11" fillId="0" borderId="0" applyFont="0" applyFill="0" applyBorder="0" applyAlignment="0" applyProtection="0"/>
  </cellStyleXfs>
  <cellXfs count="123">
    <xf numFmtId="0" fontId="0" fillId="0" borderId="0" xfId="0"/>
    <xf numFmtId="49" fontId="3" fillId="0" borderId="0" xfId="0" applyNumberFormat="1" applyFont="1"/>
    <xf numFmtId="49" fontId="0" fillId="0" borderId="0" xfId="0" applyNumberFormat="1" applyAlignment="1">
      <alignment horizontal="center"/>
    </xf>
    <xf numFmtId="0" fontId="0" fillId="0" borderId="0" xfId="0" applyAlignment="1">
      <alignment horizontal="center"/>
    </xf>
    <xf numFmtId="49" fontId="3" fillId="2" borderId="0" xfId="0" applyNumberFormat="1" applyFont="1" applyFill="1"/>
    <xf numFmtId="49" fontId="2" fillId="2" borderId="0" xfId="0" applyNumberFormat="1" applyFont="1" applyFill="1"/>
    <xf numFmtId="49" fontId="0" fillId="2" borderId="0" xfId="0" applyNumberFormat="1" applyFill="1" applyAlignment="1">
      <alignment horizontal="center"/>
    </xf>
    <xf numFmtId="49" fontId="5" fillId="0" borderId="1" xfId="0" applyNumberFormat="1" applyFont="1" applyBorder="1" applyAlignment="1">
      <alignment horizontal="left"/>
    </xf>
    <xf numFmtId="49" fontId="5" fillId="2" borderId="0" xfId="0" applyNumberFormat="1" applyFont="1" applyFill="1" applyAlignment="1">
      <alignment horizontal="left"/>
    </xf>
    <xf numFmtId="0" fontId="6" fillId="2" borderId="0" xfId="0" applyFont="1" applyFill="1" applyAlignment="1">
      <alignment horizontal="left"/>
    </xf>
    <xf numFmtId="49" fontId="7" fillId="0" borderId="0" xfId="0" applyNumberFormat="1" applyFont="1" applyAlignment="1">
      <alignment horizontal="left"/>
    </xf>
    <xf numFmtId="0" fontId="6" fillId="0" borderId="0" xfId="0" applyFont="1" applyAlignment="1">
      <alignment horizontal="left"/>
    </xf>
    <xf numFmtId="49" fontId="7" fillId="2" borderId="0" xfId="0" applyNumberFormat="1" applyFont="1" applyFill="1" applyAlignment="1">
      <alignment horizontal="left"/>
    </xf>
    <xf numFmtId="0" fontId="8" fillId="2" borderId="0" xfId="0" applyFont="1" applyFill="1" applyAlignment="1">
      <alignment horizontal="left"/>
    </xf>
    <xf numFmtId="0" fontId="1" fillId="0" borderId="0" xfId="0" applyFont="1"/>
    <xf numFmtId="14" fontId="1" fillId="0" borderId="0" xfId="0" applyNumberFormat="1" applyFont="1"/>
    <xf numFmtId="49" fontId="5" fillId="3" borderId="1" xfId="0" applyNumberFormat="1" applyFont="1" applyFill="1" applyBorder="1" applyAlignment="1">
      <alignment horizontal="left"/>
    </xf>
    <xf numFmtId="1" fontId="6" fillId="0" borderId="0" xfId="0" applyNumberFormat="1" applyFont="1" applyAlignment="1">
      <alignment horizontal="left"/>
    </xf>
    <xf numFmtId="14" fontId="0" fillId="0" borderId="0" xfId="0" applyNumberFormat="1"/>
    <xf numFmtId="49" fontId="10" fillId="0" borderId="0" xfId="0" applyNumberFormat="1" applyFont="1" applyAlignment="1">
      <alignment horizontal="left"/>
    </xf>
    <xf numFmtId="44" fontId="7" fillId="0" borderId="0" xfId="2" applyFont="1" applyAlignment="1">
      <alignment horizontal="left"/>
    </xf>
    <xf numFmtId="164" fontId="7" fillId="0" borderId="0" xfId="2" applyNumberFormat="1" applyFont="1" applyAlignment="1">
      <alignment horizontal="left"/>
    </xf>
    <xf numFmtId="0" fontId="0" fillId="0" borderId="0" xfId="0" applyAlignment="1">
      <alignment horizontal="right"/>
    </xf>
    <xf numFmtId="49" fontId="5" fillId="2" borderId="0" xfId="0" applyNumberFormat="1" applyFont="1" applyFill="1" applyAlignment="1">
      <alignment horizontal="right"/>
    </xf>
    <xf numFmtId="49" fontId="7" fillId="0" borderId="0" xfId="0" applyNumberFormat="1" applyFont="1" applyAlignment="1">
      <alignment horizontal="right"/>
    </xf>
    <xf numFmtId="49" fontId="7" fillId="2" borderId="0" xfId="0" applyNumberFormat="1" applyFont="1" applyFill="1" applyAlignment="1">
      <alignment horizontal="right"/>
    </xf>
    <xf numFmtId="49" fontId="5" fillId="0" borderId="1" xfId="0" applyNumberFormat="1" applyFont="1" applyBorder="1" applyAlignment="1">
      <alignment horizontal="center"/>
    </xf>
    <xf numFmtId="44" fontId="0" fillId="0" borderId="0" xfId="2" applyFont="1" applyAlignment="1">
      <alignment horizontal="right"/>
    </xf>
    <xf numFmtId="44" fontId="5" fillId="0" borderId="1" xfId="2" applyFont="1" applyBorder="1" applyAlignment="1">
      <alignment horizontal="center"/>
    </xf>
    <xf numFmtId="44" fontId="5" fillId="2" borderId="0" xfId="2" applyFont="1" applyFill="1" applyAlignment="1">
      <alignment horizontal="right"/>
    </xf>
    <xf numFmtId="44" fontId="7" fillId="0" borderId="0" xfId="2" applyFont="1" applyAlignment="1">
      <alignment horizontal="right"/>
    </xf>
    <xf numFmtId="44" fontId="3" fillId="0" borderId="0" xfId="2" applyFont="1" applyAlignment="1">
      <alignment horizontal="right"/>
    </xf>
    <xf numFmtId="49" fontId="7" fillId="2" borderId="0" xfId="0" applyNumberFormat="1" applyFont="1" applyFill="1" applyAlignment="1">
      <alignment horizontal="center"/>
    </xf>
    <xf numFmtId="49" fontId="7" fillId="0" borderId="0" xfId="0" applyNumberFormat="1" applyFont="1" applyAlignment="1">
      <alignment horizontal="center"/>
    </xf>
    <xf numFmtId="49" fontId="5" fillId="2" borderId="0" xfId="0" applyNumberFormat="1" applyFont="1" applyFill="1" applyAlignment="1">
      <alignment horizontal="center"/>
    </xf>
    <xf numFmtId="14" fontId="1" fillId="0" borderId="0" xfId="0" applyNumberFormat="1" applyFont="1" applyAlignment="1">
      <alignment horizontal="center"/>
    </xf>
    <xf numFmtId="0" fontId="0" fillId="0" borderId="0" xfId="0" applyAlignment="1">
      <alignment horizontal="left"/>
    </xf>
    <xf numFmtId="16" fontId="0" fillId="0" borderId="0" xfId="0" applyNumberFormat="1" applyAlignment="1">
      <alignment horizontal="center"/>
    </xf>
    <xf numFmtId="16" fontId="7" fillId="0" borderId="0" xfId="0" applyNumberFormat="1" applyFont="1" applyAlignment="1">
      <alignment horizontal="center"/>
    </xf>
    <xf numFmtId="16" fontId="7" fillId="0" borderId="0" xfId="0" applyNumberFormat="1" applyFont="1" applyAlignment="1">
      <alignment horizontal="left"/>
    </xf>
    <xf numFmtId="49" fontId="5" fillId="5" borderId="1" xfId="0" applyNumberFormat="1" applyFont="1" applyFill="1" applyBorder="1" applyAlignment="1">
      <alignment horizontal="left"/>
    </xf>
    <xf numFmtId="49" fontId="5" fillId="6" borderId="1" xfId="0" applyNumberFormat="1" applyFont="1" applyFill="1" applyBorder="1" applyAlignment="1">
      <alignment horizontal="left"/>
    </xf>
    <xf numFmtId="0" fontId="1" fillId="7" borderId="0" xfId="0" applyFont="1" applyFill="1"/>
    <xf numFmtId="0" fontId="0" fillId="7" borderId="0" xfId="0" applyFill="1"/>
    <xf numFmtId="49" fontId="3" fillId="8" borderId="0" xfId="0" applyNumberFormat="1" applyFont="1" applyFill="1"/>
    <xf numFmtId="49" fontId="7" fillId="8" borderId="0" xfId="0" applyNumberFormat="1" applyFont="1" applyFill="1" applyAlignment="1">
      <alignment horizontal="left"/>
    </xf>
    <xf numFmtId="164" fontId="7" fillId="8" borderId="0" xfId="2" applyNumberFormat="1" applyFont="1" applyFill="1" applyAlignment="1">
      <alignment horizontal="left"/>
    </xf>
    <xf numFmtId="49" fontId="7" fillId="8" borderId="0" xfId="0" applyNumberFormat="1" applyFont="1" applyFill="1" applyAlignment="1">
      <alignment horizontal="center"/>
    </xf>
    <xf numFmtId="1" fontId="6" fillId="8" borderId="0" xfId="0" applyNumberFormat="1" applyFont="1" applyFill="1" applyAlignment="1">
      <alignment horizontal="left"/>
    </xf>
    <xf numFmtId="0" fontId="0" fillId="8" borderId="0" xfId="0" applyFill="1"/>
    <xf numFmtId="49" fontId="5" fillId="8" borderId="0" xfId="0" applyNumberFormat="1" applyFont="1" applyFill="1" applyAlignment="1">
      <alignment horizontal="left"/>
    </xf>
    <xf numFmtId="2" fontId="0" fillId="0" borderId="0" xfId="0" applyNumberFormat="1"/>
    <xf numFmtId="2" fontId="0" fillId="8" borderId="0" xfId="0" applyNumberFormat="1" applyFill="1"/>
    <xf numFmtId="0" fontId="0" fillId="7" borderId="0" xfId="0" applyFill="1" applyAlignment="1">
      <alignment horizontal="center"/>
    </xf>
    <xf numFmtId="49" fontId="5" fillId="5" borderId="1" xfId="0" applyNumberFormat="1" applyFont="1" applyFill="1" applyBorder="1" applyAlignment="1">
      <alignment horizontal="center"/>
    </xf>
    <xf numFmtId="165" fontId="7" fillId="0" borderId="0" xfId="0" applyNumberFormat="1" applyFont="1" applyAlignment="1">
      <alignment horizontal="center"/>
    </xf>
    <xf numFmtId="165" fontId="7" fillId="8" borderId="0" xfId="0" applyNumberFormat="1" applyFont="1" applyFill="1" applyAlignment="1">
      <alignment horizontal="center"/>
    </xf>
    <xf numFmtId="49" fontId="5" fillId="6" borderId="1" xfId="0" applyNumberFormat="1" applyFont="1" applyFill="1" applyBorder="1" applyAlignment="1">
      <alignment horizontal="center"/>
    </xf>
    <xf numFmtId="165" fontId="0" fillId="0" borderId="0" xfId="0" applyNumberFormat="1" applyAlignment="1">
      <alignment horizontal="center"/>
    </xf>
    <xf numFmtId="165" fontId="0" fillId="8" borderId="0" xfId="0" applyNumberFormat="1" applyFill="1" applyAlignment="1">
      <alignment horizontal="center"/>
    </xf>
    <xf numFmtId="2" fontId="0" fillId="0" borderId="0" xfId="0" applyNumberFormat="1" applyAlignment="1">
      <alignment horizontal="center"/>
    </xf>
    <xf numFmtId="49" fontId="3" fillId="9" borderId="0" xfId="0" applyNumberFormat="1" applyFont="1" applyFill="1"/>
    <xf numFmtId="49" fontId="7" fillId="9" borderId="0" xfId="0" applyNumberFormat="1" applyFont="1" applyFill="1" applyAlignment="1">
      <alignment horizontal="left"/>
    </xf>
    <xf numFmtId="164" fontId="7" fillId="9" borderId="0" xfId="2" applyNumberFormat="1" applyFont="1" applyFill="1" applyAlignment="1">
      <alignment horizontal="left"/>
    </xf>
    <xf numFmtId="165" fontId="7" fillId="9" borderId="0" xfId="0" applyNumberFormat="1" applyFont="1" applyFill="1" applyAlignment="1">
      <alignment horizontal="center"/>
    </xf>
    <xf numFmtId="165" fontId="0" fillId="9" borderId="0" xfId="0" applyNumberFormat="1" applyFill="1" applyAlignment="1">
      <alignment horizontal="center"/>
    </xf>
    <xf numFmtId="0" fontId="0" fillId="9" borderId="0" xfId="0" applyFill="1"/>
    <xf numFmtId="2" fontId="0" fillId="9" borderId="0" xfId="0" applyNumberFormat="1" applyFill="1"/>
    <xf numFmtId="49" fontId="10" fillId="9" borderId="0" xfId="0" applyNumberFormat="1" applyFont="1" applyFill="1" applyAlignment="1">
      <alignment horizontal="left"/>
    </xf>
    <xf numFmtId="165" fontId="12" fillId="9" borderId="0" xfId="0" applyNumberFormat="1" applyFont="1" applyFill="1" applyAlignment="1">
      <alignment horizontal="center"/>
    </xf>
    <xf numFmtId="0" fontId="12" fillId="9" borderId="0" xfId="0" applyFont="1" applyFill="1"/>
    <xf numFmtId="2" fontId="12" fillId="9" borderId="0" xfId="0" applyNumberFormat="1" applyFont="1" applyFill="1"/>
    <xf numFmtId="0" fontId="0" fillId="9" borderId="0" xfId="0" applyFill="1" applyAlignment="1">
      <alignment horizontal="left"/>
    </xf>
    <xf numFmtId="0" fontId="7" fillId="0" borderId="0" xfId="0" applyFont="1" applyAlignment="1">
      <alignment horizontal="center"/>
    </xf>
    <xf numFmtId="0" fontId="5" fillId="0" borderId="1" xfId="0" applyFont="1" applyBorder="1" applyAlignment="1">
      <alignment horizontal="center"/>
    </xf>
    <xf numFmtId="0" fontId="7" fillId="9" borderId="0" xfId="0" applyFont="1" applyFill="1" applyAlignment="1">
      <alignment horizontal="center"/>
    </xf>
    <xf numFmtId="0" fontId="7" fillId="8" borderId="0" xfId="0" applyFont="1" applyFill="1" applyAlignment="1">
      <alignment horizontal="center"/>
    </xf>
    <xf numFmtId="0" fontId="0" fillId="9" borderId="0" xfId="0" applyFill="1" applyAlignment="1">
      <alignment horizontal="center"/>
    </xf>
    <xf numFmtId="49" fontId="0" fillId="0" borderId="0" xfId="0" applyNumberFormat="1"/>
    <xf numFmtId="49" fontId="5" fillId="0" borderId="0" xfId="0" applyNumberFormat="1" applyFont="1" applyAlignment="1">
      <alignment horizontal="left"/>
    </xf>
    <xf numFmtId="9" fontId="0" fillId="0" borderId="0" xfId="3" applyFont="1" applyAlignment="1">
      <alignment horizontal="center"/>
    </xf>
    <xf numFmtId="165" fontId="0" fillId="0" borderId="0" xfId="0" applyNumberFormat="1"/>
    <xf numFmtId="49" fontId="6" fillId="0" borderId="0" xfId="0" applyNumberFormat="1" applyFont="1" applyAlignment="1">
      <alignment horizontal="left"/>
    </xf>
    <xf numFmtId="9" fontId="0" fillId="0" borderId="0" xfId="3" applyFont="1"/>
    <xf numFmtId="49" fontId="6" fillId="9" borderId="0" xfId="0" applyNumberFormat="1" applyFont="1" applyFill="1" applyAlignment="1">
      <alignment horizontal="left"/>
    </xf>
    <xf numFmtId="9" fontId="0" fillId="0" borderId="0" xfId="3" applyFont="1" applyFill="1"/>
    <xf numFmtId="9" fontId="13" fillId="0" borderId="0" xfId="3" applyFont="1" applyFill="1"/>
    <xf numFmtId="165" fontId="13" fillId="0" borderId="0" xfId="0" applyNumberFormat="1" applyFont="1"/>
    <xf numFmtId="49" fontId="14" fillId="0" borderId="0" xfId="0" applyNumberFormat="1" applyFont="1"/>
    <xf numFmtId="164" fontId="6" fillId="0" borderId="0" xfId="2" applyNumberFormat="1" applyFont="1" applyAlignment="1">
      <alignment horizontal="left"/>
    </xf>
    <xf numFmtId="0" fontId="6" fillId="0" borderId="0" xfId="0" applyFont="1" applyAlignment="1">
      <alignment horizontal="center"/>
    </xf>
    <xf numFmtId="49" fontId="15" fillId="0" borderId="0" xfId="0" applyNumberFormat="1" applyFont="1" applyAlignment="1">
      <alignment horizontal="left"/>
    </xf>
    <xf numFmtId="165" fontId="6" fillId="0" borderId="0" xfId="0" applyNumberFormat="1" applyFont="1" applyAlignment="1">
      <alignment horizontal="center"/>
    </xf>
    <xf numFmtId="9" fontId="0" fillId="0" borderId="0" xfId="0" applyNumberFormat="1" applyAlignment="1">
      <alignment horizontal="center"/>
    </xf>
    <xf numFmtId="0" fontId="0" fillId="0" borderId="0" xfId="0" applyAlignment="1">
      <alignment horizontal="center" wrapText="1"/>
    </xf>
    <xf numFmtId="49" fontId="16" fillId="0" borderId="0" xfId="0" applyNumberFormat="1" applyFont="1" applyAlignment="1">
      <alignment horizontal="center"/>
    </xf>
    <xf numFmtId="49" fontId="17" fillId="0" borderId="0" xfId="0" applyNumberFormat="1" applyFont="1" applyAlignment="1">
      <alignment horizontal="center"/>
    </xf>
    <xf numFmtId="49" fontId="6" fillId="0" borderId="0" xfId="0" applyNumberFormat="1" applyFont="1" applyAlignment="1">
      <alignment horizontal="center"/>
    </xf>
    <xf numFmtId="49" fontId="7" fillId="0" borderId="0" xfId="0" applyNumberFormat="1" applyFont="1" applyAlignment="1">
      <alignment horizontal="left" wrapText="1"/>
    </xf>
    <xf numFmtId="0" fontId="0" fillId="0" borderId="0" xfId="0" applyAlignment="1">
      <alignment wrapText="1"/>
    </xf>
    <xf numFmtId="0" fontId="18" fillId="0" borderId="0" xfId="0" applyFont="1" applyAlignment="1">
      <alignment horizontal="left"/>
    </xf>
    <xf numFmtId="49" fontId="16" fillId="0" borderId="0" xfId="0" applyNumberFormat="1" applyFont="1" applyAlignment="1">
      <alignment horizontal="left"/>
    </xf>
    <xf numFmtId="0" fontId="18" fillId="0" borderId="0" xfId="0" applyFont="1"/>
    <xf numFmtId="165" fontId="16" fillId="0" borderId="0" xfId="0" applyNumberFormat="1" applyFont="1" applyAlignment="1">
      <alignment horizontal="center"/>
    </xf>
    <xf numFmtId="0" fontId="18" fillId="0" borderId="0" xfId="0" applyFont="1" applyAlignment="1">
      <alignment horizontal="center"/>
    </xf>
    <xf numFmtId="165" fontId="18" fillId="0" borderId="0" xfId="0" applyNumberFormat="1" applyFont="1" applyAlignment="1">
      <alignment horizontal="center"/>
    </xf>
    <xf numFmtId="49" fontId="19" fillId="0" borderId="0" xfId="0" applyNumberFormat="1" applyFont="1"/>
    <xf numFmtId="164" fontId="16" fillId="0" borderId="0" xfId="2" applyNumberFormat="1" applyFont="1" applyAlignment="1">
      <alignment horizontal="left"/>
    </xf>
    <xf numFmtId="1" fontId="16" fillId="0" borderId="0" xfId="0" applyNumberFormat="1" applyFont="1" applyAlignment="1">
      <alignment horizontal="left"/>
    </xf>
    <xf numFmtId="49" fontId="20" fillId="0" borderId="0" xfId="0" applyNumberFormat="1" applyFont="1" applyAlignment="1">
      <alignment horizontal="left"/>
    </xf>
    <xf numFmtId="2" fontId="18" fillId="0" borderId="0" xfId="0" applyNumberFormat="1" applyFont="1"/>
    <xf numFmtId="165" fontId="18" fillId="0" borderId="0" xfId="0" applyNumberFormat="1" applyFont="1"/>
    <xf numFmtId="9" fontId="18" fillId="0" borderId="0" xfId="3" applyFont="1"/>
    <xf numFmtId="9" fontId="18" fillId="0" borderId="0" xfId="0" applyNumberFormat="1" applyFont="1" applyAlignment="1">
      <alignment horizontal="center"/>
    </xf>
    <xf numFmtId="0" fontId="18" fillId="4" borderId="2" xfId="0" applyFont="1" applyFill="1" applyBorder="1"/>
    <xf numFmtId="0" fontId="0" fillId="10" borderId="0" xfId="0" applyFill="1"/>
    <xf numFmtId="0" fontId="21" fillId="0" borderId="0" xfId="0" applyFont="1"/>
    <xf numFmtId="8" fontId="21" fillId="0" borderId="0" xfId="0" applyNumberFormat="1" applyFont="1"/>
    <xf numFmtId="0" fontId="22" fillId="0" borderId="0" xfId="0" applyFont="1"/>
    <xf numFmtId="1" fontId="21" fillId="4" borderId="0" xfId="0" applyNumberFormat="1" applyFont="1" applyFill="1"/>
    <xf numFmtId="49" fontId="7" fillId="10" borderId="0" xfId="0" applyNumberFormat="1" applyFont="1" applyFill="1" applyAlignment="1">
      <alignment horizontal="center"/>
    </xf>
    <xf numFmtId="0" fontId="18" fillId="10" borderId="0" xfId="0" applyFont="1" applyFill="1"/>
    <xf numFmtId="0" fontId="18" fillId="4" borderId="0" xfId="0" applyFont="1" applyFill="1"/>
  </cellXfs>
  <cellStyles count="4">
    <cellStyle name="Currency" xfId="2" builtinId="4"/>
    <cellStyle name="Normal" xfId="0" builtinId="0"/>
    <cellStyle name="Percent" xfId="3" builtinId="5"/>
    <cellStyle name="常规 2 2" xfId="1" xr:uid="{D71FB3F2-85FC-5442-86F7-C2336F6C3F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251506</xdr:rowOff>
    </xdr:from>
    <xdr:to>
      <xdr:col>2</xdr:col>
      <xdr:colOff>408287</xdr:colOff>
      <xdr:row>0</xdr:row>
      <xdr:rowOff>990600</xdr:rowOff>
    </xdr:to>
    <xdr:pic>
      <xdr:nvPicPr>
        <xdr:cNvPr id="2" name="Picture 1">
          <a:extLst>
            <a:ext uri="{FF2B5EF4-FFF2-40B4-BE49-F238E27FC236}">
              <a16:creationId xmlns:a16="http://schemas.microsoft.com/office/drawing/2014/main" id="{49666DE3-4208-2946-B5B6-E88012E1F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251506"/>
          <a:ext cx="1944987" cy="739094"/>
        </a:xfrm>
        <a:prstGeom prst="rect">
          <a:avLst/>
        </a:prstGeom>
      </xdr:spPr>
    </xdr:pic>
    <xdr:clientData/>
  </xdr:twoCellAnchor>
  <xdr:twoCellAnchor>
    <xdr:from>
      <xdr:col>0</xdr:col>
      <xdr:colOff>139700</xdr:colOff>
      <xdr:row>1</xdr:row>
      <xdr:rowOff>134470</xdr:rowOff>
    </xdr:from>
    <xdr:to>
      <xdr:col>6</xdr:col>
      <xdr:colOff>12700</xdr:colOff>
      <xdr:row>23</xdr:row>
      <xdr:rowOff>141940</xdr:rowOff>
    </xdr:to>
    <xdr:sp macro="" textlink="">
      <xdr:nvSpPr>
        <xdr:cNvPr id="3" name="TextBox 2">
          <a:extLst>
            <a:ext uri="{FF2B5EF4-FFF2-40B4-BE49-F238E27FC236}">
              <a16:creationId xmlns:a16="http://schemas.microsoft.com/office/drawing/2014/main" id="{04AF7BF9-4ABF-2C41-AAE2-1D97943851BF}"/>
            </a:ext>
          </a:extLst>
        </xdr:cNvPr>
        <xdr:cNvSpPr txBox="1"/>
      </xdr:nvSpPr>
      <xdr:spPr>
        <a:xfrm>
          <a:off x="139700" y="1255058"/>
          <a:ext cx="4848412" cy="428064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n>
                <a:solidFill>
                  <a:sysClr val="windowText" lastClr="000000"/>
                </a:solidFill>
              </a:ln>
              <a:latin typeface="Source Sans Pro" panose="020B0503030403020204" pitchFamily="34" charset="77"/>
            </a:rPr>
            <a:t>Product Index</a:t>
          </a:r>
          <a:r>
            <a:rPr lang="en-US" sz="1200" b="1" baseline="0">
              <a:ln>
                <a:solidFill>
                  <a:sysClr val="windowText" lastClr="000000"/>
                </a:solidFill>
              </a:ln>
              <a:latin typeface="Source Sans Pro" panose="020B0503030403020204" pitchFamily="34" charset="77"/>
            </a:rPr>
            <a:t> Objective</a:t>
          </a:r>
          <a:endParaRPr lang="en-US" sz="1200" b="1">
            <a:ln>
              <a:solidFill>
                <a:sysClr val="windowText" lastClr="000000"/>
              </a:solidFill>
            </a:ln>
            <a:latin typeface="Source Sans Pro" panose="020B0503030403020204" pitchFamily="34" charset="77"/>
          </a:endParaRPr>
        </a:p>
        <a:p>
          <a:r>
            <a:rPr lang="en-US" sz="1200">
              <a:ln>
                <a:solidFill>
                  <a:sysClr val="windowText" lastClr="000000"/>
                </a:solidFill>
              </a:ln>
              <a:latin typeface="Source Sans Pro" panose="020B0503030403020204" pitchFamily="34" charset="77"/>
            </a:rPr>
            <a:t>The purpose</a:t>
          </a:r>
          <a:r>
            <a:rPr lang="en-US" sz="1200" baseline="0">
              <a:ln>
                <a:solidFill>
                  <a:sysClr val="windowText" lastClr="000000"/>
                </a:solidFill>
              </a:ln>
              <a:latin typeface="Source Sans Pro" panose="020B0503030403020204" pitchFamily="34" charset="77"/>
            </a:rPr>
            <a:t> of this index is to assist with general  information for our product line. This is a working document that will be updated as new products come into circulation along  with other relevant product information. Please be sure to check our website www.thebearfactory.com for the most up to date version of this document. </a:t>
          </a:r>
        </a:p>
        <a:p>
          <a:endParaRPr lang="en-US" sz="1200" baseline="0">
            <a:ln>
              <a:solidFill>
                <a:sysClr val="windowText" lastClr="000000"/>
              </a:solidFill>
            </a:ln>
            <a:latin typeface="Source Sans Pro" panose="020B0503030403020204" pitchFamily="34" charset="77"/>
          </a:endParaRPr>
        </a:p>
        <a:p>
          <a:r>
            <a:rPr lang="en-US" sz="1200" b="1" baseline="0">
              <a:ln>
                <a:solidFill>
                  <a:sysClr val="windowText" lastClr="000000"/>
                </a:solidFill>
              </a:ln>
              <a:latin typeface="Source Sans Pro" panose="020B0503030403020204" pitchFamily="34" charset="77"/>
            </a:rPr>
            <a:t>Clothing Barcodes Explained</a:t>
          </a:r>
        </a:p>
        <a:p>
          <a:r>
            <a:rPr lang="en-US" sz="1200" baseline="0">
              <a:ln>
                <a:solidFill>
                  <a:sysClr val="windowText" lastClr="000000"/>
                </a:solidFill>
              </a:ln>
              <a:latin typeface="Source Sans Pro" panose="020B0503030403020204" pitchFamily="34" charset="77"/>
            </a:rPr>
            <a:t>Barcode information of clothing includes columns "Barcode, SKU, &amp; Version/Lot". The sum of this combination is the completed barcode. This information is broken up as Version/Lot numbers change frequently. </a:t>
          </a:r>
        </a:p>
        <a:p>
          <a:endParaRPr lang="en-US" sz="1200" baseline="0">
            <a:ln>
              <a:solidFill>
                <a:sysClr val="windowText" lastClr="000000"/>
              </a:solidFill>
            </a:ln>
            <a:latin typeface="Source Sans Pro" panose="020B0503030403020204" pitchFamily="34" charset="77"/>
          </a:endParaRPr>
        </a:p>
        <a:p>
          <a:r>
            <a:rPr lang="en-US" sz="1200" b="1" baseline="0">
              <a:ln>
                <a:solidFill>
                  <a:sysClr val="windowText" lastClr="000000"/>
                </a:solidFill>
              </a:ln>
              <a:latin typeface="Source Sans Pro" panose="020B0503030403020204" pitchFamily="34" charset="77"/>
            </a:rPr>
            <a:t>Manufacture Suggest Retail Price (MSRP)</a:t>
          </a:r>
        </a:p>
        <a:p>
          <a:r>
            <a:rPr lang="en-US" sz="1200" baseline="0">
              <a:ln>
                <a:solidFill>
                  <a:sysClr val="windowText" lastClr="000000"/>
                </a:solidFill>
              </a:ln>
              <a:latin typeface="Source Sans Pro" panose="020B0503030403020204" pitchFamily="34" charset="77"/>
            </a:rPr>
            <a:t>MSRP is for individual units. Please note some items come in packages of 6 or 12 qty, the MSRP for these items are for each individual item of the master pack. </a:t>
          </a:r>
        </a:p>
        <a:p>
          <a:endParaRPr lang="en-US" sz="1200" baseline="0">
            <a:ln>
              <a:solidFill>
                <a:sysClr val="windowText" lastClr="000000"/>
              </a:solidFill>
            </a:ln>
            <a:latin typeface="Source Sans Pro" panose="020B0503030403020204" pitchFamily="34" charset="77"/>
          </a:endParaRPr>
        </a:p>
        <a:p>
          <a:r>
            <a:rPr lang="en-US" sz="1200" baseline="0">
              <a:ln>
                <a:solidFill>
                  <a:sysClr val="windowText" lastClr="000000"/>
                </a:solidFill>
              </a:ln>
              <a:solidFill>
                <a:srgbClr val="7030A0"/>
              </a:solidFill>
              <a:latin typeface="Source Sans Pro" panose="020B0503030403020204" pitchFamily="34" charset="77"/>
            </a:rPr>
            <a:t>Note: MSRP 16" and 8" plush includes both an Un-Stuffed and Stuffed catergory.</a:t>
          </a:r>
        </a:p>
        <a:p>
          <a:endParaRPr lang="en-US" sz="1200" baseline="0">
            <a:ln>
              <a:solidFill>
                <a:sysClr val="windowText" lastClr="000000"/>
              </a:solidFill>
            </a:ln>
            <a:latin typeface="Source Sans Pro" panose="020B0503030403020204" pitchFamily="34" charset="77"/>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68385</xdr:colOff>
      <xdr:row>0</xdr:row>
      <xdr:rowOff>166077</xdr:rowOff>
    </xdr:from>
    <xdr:to>
      <xdr:col>2</xdr:col>
      <xdr:colOff>1349064</xdr:colOff>
      <xdr:row>0</xdr:row>
      <xdr:rowOff>905171</xdr:rowOff>
    </xdr:to>
    <xdr:pic>
      <xdr:nvPicPr>
        <xdr:cNvPr id="6" name="Picture 5">
          <a:extLst>
            <a:ext uri="{FF2B5EF4-FFF2-40B4-BE49-F238E27FC236}">
              <a16:creationId xmlns:a16="http://schemas.microsoft.com/office/drawing/2014/main" id="{2E865916-68AA-CA47-AF2B-CE58834B8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231" y="166077"/>
          <a:ext cx="1944987" cy="7390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35278</xdr:colOff>
      <xdr:row>0</xdr:row>
      <xdr:rowOff>112889</xdr:rowOff>
    </xdr:from>
    <xdr:to>
      <xdr:col>2</xdr:col>
      <xdr:colOff>1310530</xdr:colOff>
      <xdr:row>0</xdr:row>
      <xdr:rowOff>851983</xdr:rowOff>
    </xdr:to>
    <xdr:pic>
      <xdr:nvPicPr>
        <xdr:cNvPr id="3" name="Picture 2">
          <a:extLst>
            <a:ext uri="{FF2B5EF4-FFF2-40B4-BE49-F238E27FC236}">
              <a16:creationId xmlns:a16="http://schemas.microsoft.com/office/drawing/2014/main" id="{7509BCBA-37D8-6D4A-A6B6-C5D968070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1667" y="112889"/>
          <a:ext cx="1944987" cy="7390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0</xdr:row>
      <xdr:rowOff>101600</xdr:rowOff>
    </xdr:from>
    <xdr:to>
      <xdr:col>2</xdr:col>
      <xdr:colOff>992487</xdr:colOff>
      <xdr:row>0</xdr:row>
      <xdr:rowOff>840694</xdr:rowOff>
    </xdr:to>
    <xdr:pic>
      <xdr:nvPicPr>
        <xdr:cNvPr id="3" name="Picture 2">
          <a:extLst>
            <a:ext uri="{FF2B5EF4-FFF2-40B4-BE49-F238E27FC236}">
              <a16:creationId xmlns:a16="http://schemas.microsoft.com/office/drawing/2014/main" id="{725E0498-FC0B-4440-AE82-9F9C4B0C9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1300" y="101600"/>
          <a:ext cx="1944987" cy="7390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35278</xdr:colOff>
      <xdr:row>0</xdr:row>
      <xdr:rowOff>112889</xdr:rowOff>
    </xdr:from>
    <xdr:to>
      <xdr:col>2</xdr:col>
      <xdr:colOff>450838</xdr:colOff>
      <xdr:row>0</xdr:row>
      <xdr:rowOff>851983</xdr:rowOff>
    </xdr:to>
    <xdr:pic>
      <xdr:nvPicPr>
        <xdr:cNvPr id="2" name="Picture 1">
          <a:extLst>
            <a:ext uri="{FF2B5EF4-FFF2-40B4-BE49-F238E27FC236}">
              <a16:creationId xmlns:a16="http://schemas.microsoft.com/office/drawing/2014/main" id="{17BAAAB7-B5B2-7A4D-A47A-465E7B1576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3078" y="112889"/>
          <a:ext cx="1948352" cy="7390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38C5-C25E-E74A-8C74-CC491901F7EB}">
  <dimension ref="E1:F1"/>
  <sheetViews>
    <sheetView zoomScale="170" zoomScaleNormal="170" workbookViewId="0">
      <selection activeCell="E1" sqref="E1:F1"/>
    </sheetView>
  </sheetViews>
  <sheetFormatPr defaultColWidth="11.42578125" defaultRowHeight="15"/>
  <sheetData>
    <row r="1" spans="5:6" ht="87.95" customHeight="1">
      <c r="E1" s="14" t="s">
        <v>0</v>
      </c>
      <c r="F1" s="15">
        <f ca="1">TODAY()</f>
        <v>45768</v>
      </c>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DF0C-2F98-024B-A919-D00E89853FDF}">
  <sheetPr>
    <pageSetUpPr fitToPage="1"/>
  </sheetPr>
  <dimension ref="A1:DM217"/>
  <sheetViews>
    <sheetView zoomScaleNormal="100" workbookViewId="0">
      <pane ySplit="2" topLeftCell="A33" activePane="bottomLeft" state="frozenSplit"/>
      <selection pane="bottomLeft" activeCell="E176" sqref="E176"/>
    </sheetView>
  </sheetViews>
  <sheetFormatPr defaultColWidth="8.85546875" defaultRowHeight="15"/>
  <cols>
    <col min="1" max="1" width="2.28515625" customWidth="1"/>
    <col min="2" max="2" width="8.7109375" customWidth="1"/>
    <col min="3" max="3" width="30.140625" customWidth="1"/>
    <col min="4" max="4" width="14.85546875" style="22" customWidth="1"/>
    <col min="5" max="5" width="15.140625" style="3" customWidth="1"/>
    <col min="6" max="6" width="16" customWidth="1"/>
    <col min="7" max="7" width="15.28515625" bestFit="1" customWidth="1"/>
    <col min="8" max="8" width="31.42578125" customWidth="1"/>
    <col min="9" max="9" width="15.42578125" customWidth="1"/>
  </cols>
  <sheetData>
    <row r="1" spans="1:9" ht="74.099999999999994" customHeight="1">
      <c r="D1" s="14"/>
      <c r="E1" s="35"/>
    </row>
    <row r="2" spans="1:9" s="3" customFormat="1">
      <c r="A2" s="2"/>
      <c r="B2" s="7" t="s">
        <v>1</v>
      </c>
      <c r="C2" s="7" t="s">
        <v>2</v>
      </c>
      <c r="D2" s="26" t="s">
        <v>3</v>
      </c>
      <c r="E2" s="26" t="s">
        <v>4</v>
      </c>
      <c r="F2" s="16" t="s">
        <v>5</v>
      </c>
      <c r="G2" s="7" t="s">
        <v>6</v>
      </c>
      <c r="H2" s="7" t="s">
        <v>7</v>
      </c>
      <c r="I2" s="7" t="s">
        <v>8</v>
      </c>
    </row>
    <row r="3" spans="1:9" s="3" customFormat="1">
      <c r="A3" s="6"/>
      <c r="B3" s="8" t="s">
        <v>9</v>
      </c>
      <c r="C3" s="8"/>
      <c r="D3" s="23"/>
      <c r="E3" s="34"/>
      <c r="F3" s="9"/>
      <c r="G3" s="9"/>
      <c r="H3" s="9"/>
      <c r="I3" s="9"/>
    </row>
    <row r="4" spans="1:9">
      <c r="A4" s="1"/>
      <c r="B4" s="10" t="s">
        <v>10</v>
      </c>
      <c r="C4" s="10" t="s">
        <v>11</v>
      </c>
      <c r="D4" s="20">
        <v>4</v>
      </c>
      <c r="E4" s="33" t="s">
        <v>12</v>
      </c>
      <c r="F4" s="10" t="s">
        <v>13</v>
      </c>
      <c r="G4" t="s">
        <v>14</v>
      </c>
      <c r="H4" t="s">
        <v>15</v>
      </c>
      <c r="I4" t="s">
        <v>16</v>
      </c>
    </row>
    <row r="5" spans="1:9">
      <c r="A5" s="1"/>
      <c r="B5" s="10" t="s">
        <v>17</v>
      </c>
      <c r="C5" s="10" t="s">
        <v>18</v>
      </c>
      <c r="D5" s="20">
        <v>4</v>
      </c>
      <c r="E5" s="33" t="s">
        <v>19</v>
      </c>
      <c r="F5" s="10" t="s">
        <v>20</v>
      </c>
      <c r="G5" t="s">
        <v>14</v>
      </c>
      <c r="H5" t="s">
        <v>15</v>
      </c>
      <c r="I5" t="s">
        <v>16</v>
      </c>
    </row>
    <row r="6" spans="1:9">
      <c r="A6" s="1"/>
      <c r="B6" s="10" t="s">
        <v>21</v>
      </c>
      <c r="C6" s="10" t="s">
        <v>22</v>
      </c>
      <c r="D6" s="20">
        <v>4</v>
      </c>
      <c r="E6" s="33" t="s">
        <v>19</v>
      </c>
      <c r="F6" s="10" t="s">
        <v>23</v>
      </c>
      <c r="G6" t="s">
        <v>14</v>
      </c>
      <c r="H6" t="s">
        <v>15</v>
      </c>
      <c r="I6" t="s">
        <v>16</v>
      </c>
    </row>
    <row r="7" spans="1:9">
      <c r="A7" s="1"/>
      <c r="B7" s="10" t="s">
        <v>24</v>
      </c>
      <c r="C7" s="10" t="s">
        <v>25</v>
      </c>
      <c r="D7" s="20">
        <v>4</v>
      </c>
      <c r="E7" s="33" t="s">
        <v>19</v>
      </c>
      <c r="F7" s="10" t="s">
        <v>26</v>
      </c>
      <c r="G7" t="s">
        <v>14</v>
      </c>
      <c r="H7" t="s">
        <v>15</v>
      </c>
      <c r="I7" t="s">
        <v>16</v>
      </c>
    </row>
    <row r="8" spans="1:9">
      <c r="A8" s="1"/>
      <c r="B8" s="10" t="s">
        <v>27</v>
      </c>
      <c r="C8" s="10" t="s">
        <v>28</v>
      </c>
      <c r="D8" s="20">
        <v>4</v>
      </c>
      <c r="E8" s="33" t="s">
        <v>19</v>
      </c>
      <c r="F8" s="10" t="s">
        <v>29</v>
      </c>
      <c r="G8" t="s">
        <v>14</v>
      </c>
      <c r="H8" t="s">
        <v>15</v>
      </c>
      <c r="I8" t="s">
        <v>16</v>
      </c>
    </row>
    <row r="9" spans="1:9">
      <c r="A9" s="1"/>
      <c r="B9" s="10" t="s">
        <v>30</v>
      </c>
      <c r="C9" s="10" t="s">
        <v>31</v>
      </c>
      <c r="D9" s="20">
        <v>4</v>
      </c>
      <c r="E9" s="33" t="s">
        <v>19</v>
      </c>
      <c r="F9" s="10" t="s">
        <v>32</v>
      </c>
      <c r="G9" t="s">
        <v>14</v>
      </c>
      <c r="H9" t="s">
        <v>15</v>
      </c>
      <c r="I9" t="s">
        <v>16</v>
      </c>
    </row>
    <row r="10" spans="1:9">
      <c r="A10" s="1"/>
      <c r="B10" s="10" t="s">
        <v>33</v>
      </c>
      <c r="C10" s="10" t="s">
        <v>34</v>
      </c>
      <c r="D10" s="20">
        <v>4</v>
      </c>
      <c r="E10" s="33" t="s">
        <v>19</v>
      </c>
      <c r="F10" s="10" t="s">
        <v>35</v>
      </c>
      <c r="G10" t="s">
        <v>14</v>
      </c>
      <c r="H10" t="s">
        <v>15</v>
      </c>
      <c r="I10" t="s">
        <v>16</v>
      </c>
    </row>
    <row r="11" spans="1:9">
      <c r="A11" s="1"/>
      <c r="B11" s="10" t="s">
        <v>36</v>
      </c>
      <c r="C11" s="10" t="s">
        <v>37</v>
      </c>
      <c r="D11" s="20">
        <v>4</v>
      </c>
      <c r="E11" s="33" t="s">
        <v>38</v>
      </c>
      <c r="F11" s="10" t="s">
        <v>39</v>
      </c>
      <c r="G11" t="s">
        <v>14</v>
      </c>
      <c r="H11" t="s">
        <v>15</v>
      </c>
      <c r="I11" t="s">
        <v>16</v>
      </c>
    </row>
    <row r="12" spans="1:9">
      <c r="A12" s="1"/>
      <c r="B12" s="10" t="s">
        <v>40</v>
      </c>
      <c r="C12" s="10" t="s">
        <v>41</v>
      </c>
      <c r="D12" s="20">
        <v>4</v>
      </c>
      <c r="E12" s="33" t="s">
        <v>19</v>
      </c>
      <c r="F12" s="10" t="s">
        <v>42</v>
      </c>
      <c r="G12" t="s">
        <v>14</v>
      </c>
      <c r="H12" t="s">
        <v>15</v>
      </c>
      <c r="I12" t="s">
        <v>16</v>
      </c>
    </row>
    <row r="13" spans="1:9">
      <c r="A13" s="1"/>
      <c r="B13" s="10" t="s">
        <v>43</v>
      </c>
      <c r="C13" s="10" t="s">
        <v>44</v>
      </c>
      <c r="D13" s="20">
        <v>4</v>
      </c>
      <c r="E13" s="120"/>
      <c r="F13" s="10" t="s">
        <v>45</v>
      </c>
      <c r="G13" t="s">
        <v>14</v>
      </c>
      <c r="H13" t="s">
        <v>15</v>
      </c>
      <c r="I13" t="s">
        <v>16</v>
      </c>
    </row>
    <row r="14" spans="1:9">
      <c r="A14" s="1"/>
      <c r="B14" s="10" t="s">
        <v>46</v>
      </c>
      <c r="C14" s="10" t="s">
        <v>47</v>
      </c>
      <c r="D14" s="20">
        <v>10.5</v>
      </c>
      <c r="E14" s="33">
        <v>288</v>
      </c>
      <c r="F14" s="10" t="s">
        <v>48</v>
      </c>
      <c r="G14" t="s">
        <v>14</v>
      </c>
      <c r="H14" t="s">
        <v>15</v>
      </c>
      <c r="I14" t="s">
        <v>16</v>
      </c>
    </row>
    <row r="15" spans="1:9">
      <c r="A15" s="1"/>
      <c r="B15" s="10" t="s">
        <v>49</v>
      </c>
      <c r="C15" s="10" t="s">
        <v>50</v>
      </c>
      <c r="D15" s="20">
        <v>10.5</v>
      </c>
      <c r="E15" s="33">
        <v>180</v>
      </c>
      <c r="F15" s="10" t="s">
        <v>51</v>
      </c>
      <c r="G15" t="s">
        <v>14</v>
      </c>
      <c r="H15" t="s">
        <v>15</v>
      </c>
      <c r="I15" t="s">
        <v>16</v>
      </c>
    </row>
    <row r="16" spans="1:9">
      <c r="A16" s="1"/>
      <c r="B16" s="10" t="s">
        <v>52</v>
      </c>
      <c r="C16" s="10" t="s">
        <v>53</v>
      </c>
      <c r="D16" s="20">
        <v>10.5</v>
      </c>
      <c r="E16" s="33">
        <v>216</v>
      </c>
      <c r="F16" s="10" t="s">
        <v>54</v>
      </c>
      <c r="G16" t="s">
        <v>14</v>
      </c>
      <c r="H16" t="s">
        <v>15</v>
      </c>
      <c r="I16" t="s">
        <v>16</v>
      </c>
    </row>
    <row r="17" spans="1:9">
      <c r="A17" s="1"/>
      <c r="B17" s="10" t="s">
        <v>55</v>
      </c>
      <c r="C17" s="10" t="s">
        <v>56</v>
      </c>
      <c r="D17" s="20">
        <v>10.5</v>
      </c>
      <c r="E17" s="33">
        <v>180</v>
      </c>
      <c r="F17" s="10" t="s">
        <v>57</v>
      </c>
      <c r="G17" t="s">
        <v>14</v>
      </c>
      <c r="H17" t="s">
        <v>15</v>
      </c>
      <c r="I17" t="s">
        <v>16</v>
      </c>
    </row>
    <row r="18" spans="1:9">
      <c r="A18" s="1"/>
      <c r="B18" s="10" t="s">
        <v>58</v>
      </c>
      <c r="C18" s="10" t="s">
        <v>59</v>
      </c>
      <c r="D18" s="20">
        <v>10.5</v>
      </c>
      <c r="E18" s="33">
        <v>108</v>
      </c>
      <c r="F18" s="10" t="s">
        <v>60</v>
      </c>
      <c r="G18" t="s">
        <v>14</v>
      </c>
      <c r="H18" t="s">
        <v>15</v>
      </c>
      <c r="I18" t="s">
        <v>16</v>
      </c>
    </row>
    <row r="19" spans="1:9">
      <c r="A19" s="1"/>
      <c r="B19" s="10" t="s">
        <v>61</v>
      </c>
      <c r="C19" s="10" t="s">
        <v>62</v>
      </c>
      <c r="D19" s="20">
        <v>10.5</v>
      </c>
      <c r="E19" s="33">
        <v>360</v>
      </c>
      <c r="F19" s="10" t="s">
        <v>63</v>
      </c>
      <c r="G19" t="s">
        <v>14</v>
      </c>
      <c r="H19" t="s">
        <v>15</v>
      </c>
      <c r="I19" t="s">
        <v>16</v>
      </c>
    </row>
    <row r="20" spans="1:9">
      <c r="A20" s="1"/>
      <c r="B20" s="10" t="s">
        <v>64</v>
      </c>
      <c r="C20" s="10" t="s">
        <v>65</v>
      </c>
      <c r="D20" s="20">
        <v>10.5</v>
      </c>
      <c r="E20" s="33">
        <v>180</v>
      </c>
      <c r="F20" s="10" t="s">
        <v>66</v>
      </c>
      <c r="G20" t="s">
        <v>14</v>
      </c>
      <c r="H20" t="s">
        <v>15</v>
      </c>
      <c r="I20" t="s">
        <v>16</v>
      </c>
    </row>
    <row r="21" spans="1:9">
      <c r="A21" s="1"/>
      <c r="B21" s="10" t="s">
        <v>67</v>
      </c>
      <c r="C21" s="10" t="s">
        <v>68</v>
      </c>
      <c r="D21" s="20">
        <v>10.5</v>
      </c>
      <c r="E21" s="33">
        <v>240</v>
      </c>
      <c r="F21" s="10" t="s">
        <v>69</v>
      </c>
      <c r="G21" t="s">
        <v>14</v>
      </c>
      <c r="H21" t="s">
        <v>15</v>
      </c>
      <c r="I21" t="s">
        <v>16</v>
      </c>
    </row>
    <row r="22" spans="1:9">
      <c r="A22" s="1"/>
      <c r="B22" s="10" t="s">
        <v>70</v>
      </c>
      <c r="C22" s="10" t="s">
        <v>71</v>
      </c>
      <c r="D22" s="20">
        <v>10.5</v>
      </c>
      <c r="E22" s="33">
        <v>336</v>
      </c>
      <c r="F22" s="10" t="s">
        <v>72</v>
      </c>
      <c r="G22" t="s">
        <v>14</v>
      </c>
      <c r="H22" t="s">
        <v>15</v>
      </c>
      <c r="I22" t="s">
        <v>16</v>
      </c>
    </row>
    <row r="23" spans="1:9">
      <c r="A23" s="1"/>
      <c r="B23" s="10" t="s">
        <v>73</v>
      </c>
      <c r="C23" s="10" t="s">
        <v>74</v>
      </c>
      <c r="D23" s="20">
        <v>10.5</v>
      </c>
      <c r="E23" s="33">
        <v>432</v>
      </c>
      <c r="F23" s="10" t="s">
        <v>75</v>
      </c>
      <c r="G23" t="s">
        <v>14</v>
      </c>
      <c r="H23" t="s">
        <v>15</v>
      </c>
      <c r="I23" t="s">
        <v>16</v>
      </c>
    </row>
    <row r="24" spans="1:9">
      <c r="A24" s="1"/>
      <c r="B24" s="10" t="s">
        <v>76</v>
      </c>
      <c r="C24" s="10" t="s">
        <v>77</v>
      </c>
      <c r="D24" s="20">
        <v>10.5</v>
      </c>
      <c r="E24" s="33">
        <v>180</v>
      </c>
      <c r="F24" s="10" t="s">
        <v>78</v>
      </c>
      <c r="G24" t="s">
        <v>14</v>
      </c>
      <c r="H24" t="s">
        <v>15</v>
      </c>
      <c r="I24" t="s">
        <v>16</v>
      </c>
    </row>
    <row r="25" spans="1:9">
      <c r="A25" s="1"/>
      <c r="B25" s="10" t="s">
        <v>79</v>
      </c>
      <c r="C25" s="10" t="s">
        <v>80</v>
      </c>
      <c r="D25" s="20">
        <v>10.5</v>
      </c>
      <c r="E25" s="33">
        <v>192</v>
      </c>
      <c r="F25" s="10" t="s">
        <v>81</v>
      </c>
      <c r="G25" t="s">
        <v>14</v>
      </c>
      <c r="H25" t="s">
        <v>15</v>
      </c>
      <c r="I25" t="s">
        <v>16</v>
      </c>
    </row>
    <row r="26" spans="1:9">
      <c r="A26" s="1"/>
      <c r="B26" s="10" t="s">
        <v>82</v>
      </c>
      <c r="C26" s="10" t="s">
        <v>83</v>
      </c>
      <c r="D26" s="20">
        <v>10.5</v>
      </c>
      <c r="E26" s="33">
        <v>180</v>
      </c>
      <c r="F26" s="10" t="s">
        <v>84</v>
      </c>
      <c r="G26" t="s">
        <v>14</v>
      </c>
      <c r="H26" t="s">
        <v>15</v>
      </c>
      <c r="I26" t="s">
        <v>16</v>
      </c>
    </row>
    <row r="27" spans="1:9">
      <c r="A27" s="1"/>
      <c r="B27" s="10" t="s">
        <v>85</v>
      </c>
      <c r="C27" s="10" t="s">
        <v>86</v>
      </c>
      <c r="D27" s="20">
        <v>10.5</v>
      </c>
      <c r="E27" s="33">
        <v>180</v>
      </c>
      <c r="F27" s="10" t="s">
        <v>87</v>
      </c>
      <c r="G27" t="s">
        <v>14</v>
      </c>
      <c r="H27" t="s">
        <v>88</v>
      </c>
      <c r="I27" t="s">
        <v>16</v>
      </c>
    </row>
    <row r="28" spans="1:9">
      <c r="A28" s="1"/>
      <c r="B28" s="10" t="s">
        <v>89</v>
      </c>
      <c r="C28" s="10" t="s">
        <v>90</v>
      </c>
      <c r="D28" s="20">
        <v>10.5</v>
      </c>
      <c r="E28" s="33">
        <v>120</v>
      </c>
      <c r="F28" s="10" t="s">
        <v>91</v>
      </c>
      <c r="G28" t="s">
        <v>14</v>
      </c>
      <c r="H28" t="s">
        <v>92</v>
      </c>
      <c r="I28" t="s">
        <v>16</v>
      </c>
    </row>
    <row r="29" spans="1:9">
      <c r="A29" s="1"/>
      <c r="B29" s="10" t="s">
        <v>93</v>
      </c>
      <c r="C29" s="10" t="s">
        <v>94</v>
      </c>
      <c r="D29" s="20">
        <v>10.5</v>
      </c>
      <c r="E29" s="33">
        <v>192</v>
      </c>
      <c r="F29" s="10" t="s">
        <v>95</v>
      </c>
      <c r="G29" t="s">
        <v>14</v>
      </c>
      <c r="H29" t="s">
        <v>92</v>
      </c>
      <c r="I29" t="s">
        <v>16</v>
      </c>
    </row>
    <row r="30" spans="1:9">
      <c r="A30" s="1"/>
      <c r="B30" s="10" t="s">
        <v>96</v>
      </c>
      <c r="C30" s="10" t="s">
        <v>97</v>
      </c>
      <c r="D30" s="20">
        <v>10.5</v>
      </c>
      <c r="E30" s="33">
        <v>400</v>
      </c>
      <c r="F30" s="10" t="s">
        <v>98</v>
      </c>
      <c r="G30" t="s">
        <v>14</v>
      </c>
      <c r="H30" t="s">
        <v>92</v>
      </c>
      <c r="I30" t="s">
        <v>16</v>
      </c>
    </row>
    <row r="31" spans="1:9">
      <c r="A31" s="1"/>
      <c r="B31" s="10" t="s">
        <v>99</v>
      </c>
      <c r="C31" s="10" t="s">
        <v>100</v>
      </c>
      <c r="D31" s="20">
        <v>10.5</v>
      </c>
      <c r="E31" s="33">
        <v>360</v>
      </c>
      <c r="F31" s="10" t="s">
        <v>101</v>
      </c>
      <c r="G31" t="s">
        <v>14</v>
      </c>
      <c r="H31" t="s">
        <v>92</v>
      </c>
      <c r="I31" t="s">
        <v>16</v>
      </c>
    </row>
    <row r="32" spans="1:9">
      <c r="A32" s="1"/>
      <c r="B32" s="10" t="s">
        <v>102</v>
      </c>
      <c r="C32" s="10" t="s">
        <v>103</v>
      </c>
      <c r="D32" s="20">
        <v>10.5</v>
      </c>
      <c r="E32" s="33">
        <v>300</v>
      </c>
      <c r="F32" s="10" t="s">
        <v>104</v>
      </c>
      <c r="G32" t="s">
        <v>14</v>
      </c>
      <c r="H32" t="s">
        <v>92</v>
      </c>
      <c r="I32" t="s">
        <v>16</v>
      </c>
    </row>
    <row r="33" spans="1:9">
      <c r="A33" s="1"/>
      <c r="B33" s="10" t="s">
        <v>105</v>
      </c>
      <c r="C33" s="10" t="s">
        <v>106</v>
      </c>
      <c r="D33" s="20">
        <v>10.5</v>
      </c>
      <c r="E33" s="33">
        <v>240</v>
      </c>
      <c r="F33" s="10" t="s">
        <v>107</v>
      </c>
      <c r="G33" t="s">
        <v>14</v>
      </c>
      <c r="H33" t="s">
        <v>92</v>
      </c>
      <c r="I33" t="s">
        <v>16</v>
      </c>
    </row>
    <row r="34" spans="1:9">
      <c r="A34" s="1"/>
      <c r="B34" s="10"/>
      <c r="C34" s="10"/>
      <c r="D34" s="24"/>
      <c r="E34" s="33"/>
      <c r="F34" s="10"/>
      <c r="I34" t="s">
        <v>16</v>
      </c>
    </row>
    <row r="35" spans="1:9">
      <c r="A35" s="1"/>
      <c r="B35" s="10"/>
      <c r="C35" s="10"/>
      <c r="D35" s="24"/>
      <c r="E35" s="33"/>
      <c r="F35" s="11"/>
    </row>
    <row r="36" spans="1:9">
      <c r="A36" s="4"/>
      <c r="B36" s="8" t="s">
        <v>108</v>
      </c>
      <c r="C36" s="12"/>
      <c r="D36" s="25"/>
      <c r="E36" s="32"/>
      <c r="F36" s="9"/>
      <c r="G36" s="9"/>
    </row>
    <row r="37" spans="1:9">
      <c r="A37" s="1"/>
      <c r="B37" s="10" t="s">
        <v>109</v>
      </c>
      <c r="C37" s="10" t="s">
        <v>110</v>
      </c>
      <c r="D37" s="20">
        <v>5</v>
      </c>
      <c r="E37" s="33" t="s">
        <v>111</v>
      </c>
      <c r="F37" s="10" t="s">
        <v>112</v>
      </c>
      <c r="G37" t="s">
        <v>14</v>
      </c>
      <c r="H37" t="s">
        <v>92</v>
      </c>
      <c r="I37" t="s">
        <v>16</v>
      </c>
    </row>
    <row r="38" spans="1:9">
      <c r="A38" s="1"/>
      <c r="B38" s="10" t="s">
        <v>113</v>
      </c>
      <c r="C38" s="10" t="s">
        <v>114</v>
      </c>
      <c r="D38" s="20">
        <v>5</v>
      </c>
      <c r="E38" s="33" t="s">
        <v>111</v>
      </c>
      <c r="F38" s="10" t="s">
        <v>115</v>
      </c>
      <c r="G38" t="s">
        <v>14</v>
      </c>
      <c r="H38" t="s">
        <v>92</v>
      </c>
      <c r="I38" t="s">
        <v>16</v>
      </c>
    </row>
    <row r="39" spans="1:9">
      <c r="A39" s="1"/>
      <c r="B39" s="10" t="s">
        <v>116</v>
      </c>
      <c r="C39" s="10" t="s">
        <v>117</v>
      </c>
      <c r="D39" s="20">
        <v>5</v>
      </c>
      <c r="E39" s="33" t="s">
        <v>111</v>
      </c>
      <c r="F39" s="10" t="s">
        <v>118</v>
      </c>
      <c r="G39" t="s">
        <v>14</v>
      </c>
      <c r="H39" t="s">
        <v>92</v>
      </c>
      <c r="I39" t="s">
        <v>16</v>
      </c>
    </row>
    <row r="40" spans="1:9">
      <c r="A40" s="1"/>
      <c r="B40" s="10" t="s">
        <v>119</v>
      </c>
      <c r="C40" s="10" t="s">
        <v>120</v>
      </c>
      <c r="D40" s="20">
        <v>5</v>
      </c>
      <c r="E40" s="33" t="s">
        <v>111</v>
      </c>
      <c r="F40" s="10" t="s">
        <v>121</v>
      </c>
      <c r="G40" t="s">
        <v>14</v>
      </c>
      <c r="H40" t="s">
        <v>92</v>
      </c>
      <c r="I40" t="s">
        <v>16</v>
      </c>
    </row>
    <row r="41" spans="1:9">
      <c r="A41" s="1"/>
      <c r="B41" s="10" t="s">
        <v>122</v>
      </c>
      <c r="C41" s="10" t="s">
        <v>123</v>
      </c>
      <c r="D41" s="20">
        <v>5</v>
      </c>
      <c r="E41" s="33" t="s">
        <v>124</v>
      </c>
      <c r="F41" s="10" t="s">
        <v>125</v>
      </c>
      <c r="G41" t="s">
        <v>14</v>
      </c>
      <c r="H41" t="s">
        <v>92</v>
      </c>
      <c r="I41" t="s">
        <v>16</v>
      </c>
    </row>
    <row r="42" spans="1:9">
      <c r="A42" s="1"/>
      <c r="B42" s="10" t="s">
        <v>126</v>
      </c>
      <c r="C42" s="10" t="s">
        <v>127</v>
      </c>
      <c r="D42" s="20">
        <v>11.5</v>
      </c>
      <c r="E42" s="95" t="s">
        <v>128</v>
      </c>
      <c r="F42" s="10" t="s">
        <v>129</v>
      </c>
      <c r="G42" t="s">
        <v>14</v>
      </c>
      <c r="H42" t="s">
        <v>92</v>
      </c>
      <c r="I42" t="s">
        <v>16</v>
      </c>
    </row>
    <row r="43" spans="1:9">
      <c r="A43" s="1"/>
      <c r="B43" s="10" t="s">
        <v>130</v>
      </c>
      <c r="C43" s="10" t="s">
        <v>131</v>
      </c>
      <c r="D43" s="20">
        <v>11.5</v>
      </c>
      <c r="E43" s="95" t="s">
        <v>128</v>
      </c>
      <c r="F43" s="10" t="s">
        <v>132</v>
      </c>
      <c r="G43" t="s">
        <v>14</v>
      </c>
      <c r="H43" t="s">
        <v>92</v>
      </c>
      <c r="I43" t="s">
        <v>16</v>
      </c>
    </row>
    <row r="44" spans="1:9">
      <c r="A44" s="1"/>
      <c r="B44" s="10" t="s">
        <v>133</v>
      </c>
      <c r="C44" s="10" t="s">
        <v>134</v>
      </c>
      <c r="D44" s="20">
        <v>5</v>
      </c>
      <c r="E44" s="33" t="s">
        <v>111</v>
      </c>
      <c r="F44" s="10" t="s">
        <v>135</v>
      </c>
      <c r="G44" t="s">
        <v>14</v>
      </c>
      <c r="H44" t="s">
        <v>92</v>
      </c>
      <c r="I44" t="s">
        <v>16</v>
      </c>
    </row>
    <row r="45" spans="1:9">
      <c r="A45" s="1"/>
      <c r="B45" s="10" t="s">
        <v>136</v>
      </c>
      <c r="C45" s="10" t="s">
        <v>137</v>
      </c>
      <c r="D45" s="20">
        <v>5</v>
      </c>
      <c r="E45" s="33" t="s">
        <v>111</v>
      </c>
      <c r="F45" s="10" t="s">
        <v>138</v>
      </c>
      <c r="G45" t="s">
        <v>14</v>
      </c>
      <c r="H45" t="s">
        <v>92</v>
      </c>
      <c r="I45" t="s">
        <v>16</v>
      </c>
    </row>
    <row r="46" spans="1:9">
      <c r="A46" s="1"/>
      <c r="B46" s="10" t="s">
        <v>139</v>
      </c>
      <c r="C46" s="10" t="s">
        <v>140</v>
      </c>
      <c r="D46" s="20">
        <v>5</v>
      </c>
      <c r="E46" s="33" t="s">
        <v>111</v>
      </c>
      <c r="F46" s="10" t="s">
        <v>141</v>
      </c>
      <c r="G46" t="s">
        <v>14</v>
      </c>
      <c r="H46" t="s">
        <v>92</v>
      </c>
      <c r="I46" t="s">
        <v>16</v>
      </c>
    </row>
    <row r="47" spans="1:9">
      <c r="A47" s="1"/>
      <c r="B47" s="10" t="s">
        <v>142</v>
      </c>
      <c r="C47" s="10" t="s">
        <v>143</v>
      </c>
      <c r="D47" s="20">
        <v>5</v>
      </c>
      <c r="E47" s="33" t="s">
        <v>111</v>
      </c>
      <c r="F47" s="10" t="s">
        <v>144</v>
      </c>
      <c r="G47" t="s">
        <v>14</v>
      </c>
      <c r="H47" t="s">
        <v>92</v>
      </c>
      <c r="I47" t="s">
        <v>16</v>
      </c>
    </row>
    <row r="48" spans="1:9">
      <c r="A48" s="1"/>
      <c r="B48" s="10" t="s">
        <v>145</v>
      </c>
      <c r="C48" s="10" t="s">
        <v>146</v>
      </c>
      <c r="D48" s="20">
        <v>5</v>
      </c>
      <c r="E48" s="33" t="s">
        <v>111</v>
      </c>
      <c r="F48" s="10" t="s">
        <v>147</v>
      </c>
      <c r="G48" t="s">
        <v>14</v>
      </c>
      <c r="H48" t="s">
        <v>92</v>
      </c>
      <c r="I48" t="s">
        <v>16</v>
      </c>
    </row>
    <row r="49" spans="1:83">
      <c r="A49" s="1"/>
      <c r="B49" s="10" t="s">
        <v>148</v>
      </c>
      <c r="C49" s="10" t="s">
        <v>149</v>
      </c>
      <c r="D49" s="20">
        <v>5</v>
      </c>
      <c r="E49" s="33" t="s">
        <v>111</v>
      </c>
      <c r="F49" s="10" t="s">
        <v>150</v>
      </c>
      <c r="G49" t="s">
        <v>14</v>
      </c>
      <c r="H49" t="s">
        <v>92</v>
      </c>
      <c r="I49" t="s">
        <v>16</v>
      </c>
    </row>
    <row r="50" spans="1:83" s="102" customFormat="1">
      <c r="A50" s="106"/>
      <c r="B50" s="10" t="s">
        <v>151</v>
      </c>
      <c r="C50" s="10" t="s">
        <v>152</v>
      </c>
      <c r="D50" s="20">
        <v>5</v>
      </c>
      <c r="E50" s="33" t="s">
        <v>111</v>
      </c>
      <c r="F50" s="10" t="s">
        <v>153</v>
      </c>
      <c r="G50" t="s">
        <v>14</v>
      </c>
      <c r="H50" t="s">
        <v>92</v>
      </c>
      <c r="I50" t="s">
        <v>16</v>
      </c>
    </row>
    <row r="51" spans="1:83" s="121" customFormat="1">
      <c r="A51" s="106"/>
      <c r="B51" s="10" t="s">
        <v>154</v>
      </c>
      <c r="C51" s="10" t="s">
        <v>155</v>
      </c>
      <c r="D51" s="20">
        <v>5</v>
      </c>
      <c r="E51" s="33" t="s">
        <v>111</v>
      </c>
      <c r="F51" s="10" t="s">
        <v>156</v>
      </c>
      <c r="G51" t="s">
        <v>14</v>
      </c>
      <c r="H51" t="s">
        <v>92</v>
      </c>
      <c r="I51" t="s">
        <v>16</v>
      </c>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row>
    <row r="52" spans="1:83">
      <c r="A52" s="1"/>
      <c r="B52" s="10" t="s">
        <v>157</v>
      </c>
      <c r="C52" s="10" t="s">
        <v>158</v>
      </c>
      <c r="D52" s="20">
        <v>8</v>
      </c>
      <c r="E52" s="33" t="s">
        <v>159</v>
      </c>
      <c r="F52" s="10" t="s">
        <v>160</v>
      </c>
      <c r="G52" t="s">
        <v>14</v>
      </c>
      <c r="H52" t="s">
        <v>92</v>
      </c>
      <c r="I52" t="s">
        <v>16</v>
      </c>
    </row>
    <row r="53" spans="1:83">
      <c r="A53" s="1"/>
      <c r="B53" s="10" t="s">
        <v>161</v>
      </c>
      <c r="C53" s="10" t="s">
        <v>162</v>
      </c>
      <c r="D53" s="20">
        <v>8</v>
      </c>
      <c r="E53" s="33" t="s">
        <v>159</v>
      </c>
      <c r="F53" s="10" t="s">
        <v>163</v>
      </c>
      <c r="G53" t="s">
        <v>14</v>
      </c>
      <c r="H53" t="s">
        <v>92</v>
      </c>
      <c r="I53" t="s">
        <v>16</v>
      </c>
    </row>
    <row r="54" spans="1:83">
      <c r="A54" s="1"/>
      <c r="B54" s="10" t="s">
        <v>164</v>
      </c>
      <c r="C54" s="10" t="s">
        <v>165</v>
      </c>
      <c r="D54" s="20">
        <v>8</v>
      </c>
      <c r="E54" s="33" t="s">
        <v>166</v>
      </c>
      <c r="F54" s="10" t="s">
        <v>167</v>
      </c>
      <c r="G54" t="s">
        <v>14</v>
      </c>
      <c r="H54" t="s">
        <v>92</v>
      </c>
      <c r="I54" t="s">
        <v>16</v>
      </c>
    </row>
    <row r="55" spans="1:83">
      <c r="A55" s="1"/>
      <c r="B55" s="10" t="s">
        <v>168</v>
      </c>
      <c r="C55" s="10" t="s">
        <v>169</v>
      </c>
      <c r="D55" s="20">
        <v>8</v>
      </c>
      <c r="E55" s="33" t="s">
        <v>170</v>
      </c>
      <c r="F55" s="10" t="s">
        <v>171</v>
      </c>
      <c r="G55" t="s">
        <v>14</v>
      </c>
      <c r="H55" t="s">
        <v>92</v>
      </c>
      <c r="I55" t="s">
        <v>16</v>
      </c>
    </row>
    <row r="56" spans="1:83">
      <c r="A56" s="1"/>
      <c r="B56" s="10" t="s">
        <v>172</v>
      </c>
      <c r="C56" s="10" t="s">
        <v>173</v>
      </c>
      <c r="D56" s="20">
        <v>13.5</v>
      </c>
      <c r="E56" s="95" t="s">
        <v>166</v>
      </c>
      <c r="F56" s="10" t="s">
        <v>174</v>
      </c>
      <c r="G56" t="s">
        <v>14</v>
      </c>
      <c r="H56" t="s">
        <v>92</v>
      </c>
      <c r="I56" t="s">
        <v>16</v>
      </c>
    </row>
    <row r="57" spans="1:83">
      <c r="A57" s="1"/>
      <c r="B57" s="10" t="s">
        <v>175</v>
      </c>
      <c r="C57" s="10" t="s">
        <v>176</v>
      </c>
      <c r="D57" s="20">
        <v>13.5</v>
      </c>
      <c r="E57" s="33" t="s">
        <v>166</v>
      </c>
      <c r="F57" s="10" t="s">
        <v>177</v>
      </c>
      <c r="G57" t="s">
        <v>14</v>
      </c>
      <c r="H57" t="s">
        <v>92</v>
      </c>
      <c r="I57" t="s">
        <v>16</v>
      </c>
    </row>
    <row r="58" spans="1:83">
      <c r="A58" s="1"/>
      <c r="B58" s="10" t="s">
        <v>178</v>
      </c>
      <c r="C58" s="10" t="s">
        <v>179</v>
      </c>
      <c r="D58" s="20">
        <v>13.5</v>
      </c>
      <c r="E58" s="33" t="s">
        <v>180</v>
      </c>
      <c r="F58" s="10" t="s">
        <v>181</v>
      </c>
      <c r="G58" t="s">
        <v>14</v>
      </c>
      <c r="H58" t="s">
        <v>92</v>
      </c>
      <c r="I58" t="s">
        <v>16</v>
      </c>
    </row>
    <row r="59" spans="1:83">
      <c r="A59" s="1"/>
      <c r="B59" s="10" t="s">
        <v>182</v>
      </c>
      <c r="C59" s="10" t="s">
        <v>183</v>
      </c>
      <c r="D59" s="20">
        <v>13.5</v>
      </c>
      <c r="E59" s="33">
        <v>130</v>
      </c>
      <c r="F59" s="10" t="s">
        <v>184</v>
      </c>
      <c r="G59" t="s">
        <v>14</v>
      </c>
      <c r="H59" t="s">
        <v>92</v>
      </c>
      <c r="I59" t="s">
        <v>16</v>
      </c>
    </row>
    <row r="60" spans="1:83">
      <c r="A60" s="1"/>
      <c r="B60" s="10" t="s">
        <v>185</v>
      </c>
      <c r="C60" s="10" t="s">
        <v>186</v>
      </c>
      <c r="D60" s="20">
        <v>15.5</v>
      </c>
      <c r="E60" s="33" t="s">
        <v>187</v>
      </c>
      <c r="F60" s="10" t="s">
        <v>188</v>
      </c>
      <c r="G60" t="s">
        <v>14</v>
      </c>
      <c r="H60" t="s">
        <v>92</v>
      </c>
      <c r="I60" t="s">
        <v>16</v>
      </c>
    </row>
    <row r="61" spans="1:83">
      <c r="A61" s="1"/>
      <c r="B61" s="10" t="s">
        <v>189</v>
      </c>
      <c r="C61" s="10" t="s">
        <v>190</v>
      </c>
      <c r="D61" s="20">
        <v>14</v>
      </c>
      <c r="E61" s="33">
        <v>70</v>
      </c>
      <c r="F61" s="10" t="s">
        <v>191</v>
      </c>
      <c r="G61" t="s">
        <v>14</v>
      </c>
      <c r="H61" t="s">
        <v>92</v>
      </c>
      <c r="I61" t="s">
        <v>16</v>
      </c>
    </row>
    <row r="62" spans="1:83">
      <c r="A62" s="1"/>
      <c r="B62" s="10" t="s">
        <v>192</v>
      </c>
      <c r="C62" s="10" t="s">
        <v>193</v>
      </c>
      <c r="D62" s="20">
        <v>7</v>
      </c>
      <c r="E62" s="33" t="s">
        <v>194</v>
      </c>
      <c r="F62" s="10" t="s">
        <v>195</v>
      </c>
      <c r="G62" t="s">
        <v>14</v>
      </c>
      <c r="H62" t="s">
        <v>88</v>
      </c>
      <c r="I62" t="s">
        <v>16</v>
      </c>
    </row>
    <row r="63" spans="1:83">
      <c r="A63" s="1"/>
      <c r="B63" s="10" t="s">
        <v>196</v>
      </c>
      <c r="C63" s="10" t="s">
        <v>197</v>
      </c>
      <c r="D63" s="20">
        <v>7</v>
      </c>
      <c r="E63" s="33">
        <v>240</v>
      </c>
      <c r="F63" s="10" t="s">
        <v>198</v>
      </c>
      <c r="G63" t="s">
        <v>14</v>
      </c>
      <c r="H63" t="s">
        <v>92</v>
      </c>
      <c r="I63" t="s">
        <v>16</v>
      </c>
    </row>
    <row r="64" spans="1:83">
      <c r="A64" s="1"/>
      <c r="B64" s="10" t="s">
        <v>199</v>
      </c>
      <c r="C64" s="10" t="s">
        <v>200</v>
      </c>
      <c r="D64" s="20">
        <v>14</v>
      </c>
      <c r="E64" s="33" t="s">
        <v>201</v>
      </c>
      <c r="F64" s="10" t="s">
        <v>202</v>
      </c>
      <c r="G64" t="s">
        <v>14</v>
      </c>
      <c r="H64" t="s">
        <v>92</v>
      </c>
      <c r="I64" t="s">
        <v>16</v>
      </c>
    </row>
    <row r="65" spans="1:9">
      <c r="A65" s="1"/>
      <c r="B65" s="10" t="s">
        <v>203</v>
      </c>
      <c r="C65" s="10" t="s">
        <v>204</v>
      </c>
      <c r="D65" s="20">
        <v>14</v>
      </c>
      <c r="E65" s="33" t="s">
        <v>205</v>
      </c>
      <c r="F65" s="10" t="s">
        <v>206</v>
      </c>
      <c r="G65" t="s">
        <v>14</v>
      </c>
      <c r="H65" t="s">
        <v>92</v>
      </c>
      <c r="I65" t="s">
        <v>16</v>
      </c>
    </row>
    <row r="66" spans="1:9">
      <c r="A66" s="1"/>
      <c r="B66" s="10" t="s">
        <v>207</v>
      </c>
      <c r="C66" s="10" t="s">
        <v>208</v>
      </c>
      <c r="D66" s="20">
        <v>14</v>
      </c>
      <c r="E66" s="33">
        <v>100</v>
      </c>
      <c r="F66" s="10" t="s">
        <v>209</v>
      </c>
      <c r="G66" t="s">
        <v>14</v>
      </c>
      <c r="H66" t="s">
        <v>92</v>
      </c>
      <c r="I66" t="s">
        <v>16</v>
      </c>
    </row>
    <row r="67" spans="1:9">
      <c r="A67" s="1"/>
      <c r="B67" s="10" t="s">
        <v>210</v>
      </c>
      <c r="C67" s="10" t="s">
        <v>211</v>
      </c>
      <c r="D67" s="20">
        <v>14</v>
      </c>
      <c r="E67" s="33" t="s">
        <v>166</v>
      </c>
      <c r="F67" s="10" t="s">
        <v>212</v>
      </c>
      <c r="G67" t="s">
        <v>14</v>
      </c>
      <c r="H67" t="s">
        <v>88</v>
      </c>
      <c r="I67" t="s">
        <v>16</v>
      </c>
    </row>
    <row r="68" spans="1:9">
      <c r="A68" s="1"/>
      <c r="B68" s="10" t="s">
        <v>213</v>
      </c>
      <c r="C68" s="10" t="s">
        <v>214</v>
      </c>
      <c r="D68" s="20">
        <v>15.5</v>
      </c>
      <c r="E68" s="33">
        <v>100</v>
      </c>
      <c r="F68" s="10" t="s">
        <v>215</v>
      </c>
      <c r="G68" t="s">
        <v>14</v>
      </c>
      <c r="H68" t="s">
        <v>88</v>
      </c>
      <c r="I68" t="s">
        <v>16</v>
      </c>
    </row>
    <row r="69" spans="1:9">
      <c r="A69" s="1"/>
      <c r="B69" s="10" t="s">
        <v>216</v>
      </c>
      <c r="C69" s="10" t="s">
        <v>217</v>
      </c>
      <c r="D69" s="20">
        <v>15.5</v>
      </c>
      <c r="E69" s="33">
        <v>60</v>
      </c>
      <c r="F69" s="10" t="s">
        <v>218</v>
      </c>
      <c r="G69" t="s">
        <v>14</v>
      </c>
      <c r="H69" t="s">
        <v>92</v>
      </c>
      <c r="I69" t="s">
        <v>16</v>
      </c>
    </row>
    <row r="70" spans="1:9">
      <c r="A70" s="1"/>
      <c r="B70" s="10" t="s">
        <v>219</v>
      </c>
      <c r="C70" s="10" t="s">
        <v>220</v>
      </c>
      <c r="D70" s="20">
        <v>15.5</v>
      </c>
      <c r="E70" s="33">
        <v>100</v>
      </c>
      <c r="F70" s="10" t="s">
        <v>221</v>
      </c>
      <c r="G70" t="s">
        <v>14</v>
      </c>
      <c r="H70" t="s">
        <v>88</v>
      </c>
      <c r="I70" t="s">
        <v>16</v>
      </c>
    </row>
    <row r="71" spans="1:9">
      <c r="A71" s="1"/>
      <c r="B71" s="10" t="s">
        <v>222</v>
      </c>
      <c r="C71" s="10" t="s">
        <v>223</v>
      </c>
      <c r="D71" s="20">
        <v>15.5</v>
      </c>
      <c r="E71" s="33" t="s">
        <v>224</v>
      </c>
      <c r="F71" s="10" t="s">
        <v>225</v>
      </c>
      <c r="G71" t="s">
        <v>14</v>
      </c>
      <c r="H71" t="s">
        <v>92</v>
      </c>
      <c r="I71" t="s">
        <v>16</v>
      </c>
    </row>
    <row r="72" spans="1:9">
      <c r="A72" s="1"/>
      <c r="B72" s="10" t="s">
        <v>226</v>
      </c>
      <c r="C72" s="10" t="s">
        <v>227</v>
      </c>
      <c r="D72" s="20">
        <v>15.5</v>
      </c>
      <c r="E72" s="33">
        <v>50</v>
      </c>
      <c r="F72" s="10" t="s">
        <v>228</v>
      </c>
      <c r="G72" t="s">
        <v>14</v>
      </c>
      <c r="H72" t="s">
        <v>92</v>
      </c>
      <c r="I72" t="s">
        <v>16</v>
      </c>
    </row>
    <row r="73" spans="1:9">
      <c r="A73" s="1"/>
      <c r="B73" s="10" t="s">
        <v>229</v>
      </c>
      <c r="C73" s="10" t="s">
        <v>230</v>
      </c>
      <c r="D73" s="20">
        <v>15.5</v>
      </c>
      <c r="E73" s="33" t="s">
        <v>231</v>
      </c>
      <c r="F73" s="10" t="s">
        <v>232</v>
      </c>
      <c r="G73" t="s">
        <v>14</v>
      </c>
      <c r="H73" t="s">
        <v>92</v>
      </c>
      <c r="I73" t="s">
        <v>16</v>
      </c>
    </row>
    <row r="74" spans="1:9">
      <c r="A74" s="1"/>
      <c r="B74" s="10" t="s">
        <v>233</v>
      </c>
      <c r="C74" s="10" t="s">
        <v>234</v>
      </c>
      <c r="D74" s="20">
        <v>14</v>
      </c>
      <c r="E74" s="33">
        <v>100</v>
      </c>
      <c r="F74" s="10" t="s">
        <v>235</v>
      </c>
      <c r="G74" t="s">
        <v>14</v>
      </c>
      <c r="H74" t="s">
        <v>92</v>
      </c>
      <c r="I74" t="s">
        <v>16</v>
      </c>
    </row>
    <row r="75" spans="1:9">
      <c r="A75" s="1"/>
      <c r="B75" s="10" t="s">
        <v>236</v>
      </c>
      <c r="C75" s="10" t="s">
        <v>237</v>
      </c>
      <c r="D75" s="20">
        <v>15</v>
      </c>
      <c r="E75" s="95">
        <v>45</v>
      </c>
      <c r="F75" s="10" t="s">
        <v>238</v>
      </c>
      <c r="G75" t="s">
        <v>14</v>
      </c>
      <c r="H75" t="s">
        <v>92</v>
      </c>
      <c r="I75" t="s">
        <v>16</v>
      </c>
    </row>
    <row r="76" spans="1:9">
      <c r="A76" s="1"/>
      <c r="B76" s="10" t="s">
        <v>239</v>
      </c>
      <c r="C76" s="10" t="s">
        <v>240</v>
      </c>
      <c r="D76" s="20">
        <v>15.5</v>
      </c>
      <c r="E76" s="33">
        <v>70</v>
      </c>
      <c r="F76" s="10" t="s">
        <v>241</v>
      </c>
      <c r="G76" t="s">
        <v>14</v>
      </c>
      <c r="H76" t="s">
        <v>92</v>
      </c>
      <c r="I76" t="s">
        <v>16</v>
      </c>
    </row>
    <row r="77" spans="1:9">
      <c r="A77" s="1"/>
      <c r="B77" s="10" t="s">
        <v>242</v>
      </c>
      <c r="C77" s="10" t="s">
        <v>243</v>
      </c>
      <c r="D77" s="20">
        <v>16.5</v>
      </c>
      <c r="E77" s="33" t="s">
        <v>166</v>
      </c>
      <c r="F77" s="10" t="s">
        <v>244</v>
      </c>
      <c r="G77" t="s">
        <v>14</v>
      </c>
      <c r="H77" t="s">
        <v>92</v>
      </c>
      <c r="I77" t="s">
        <v>16</v>
      </c>
    </row>
    <row r="78" spans="1:9">
      <c r="A78" s="1"/>
      <c r="B78" s="10" t="s">
        <v>245</v>
      </c>
      <c r="C78" s="10" t="s">
        <v>246</v>
      </c>
      <c r="D78" s="20">
        <v>14</v>
      </c>
      <c r="E78" s="33">
        <v>40</v>
      </c>
      <c r="F78" s="10" t="s">
        <v>247</v>
      </c>
      <c r="G78" t="s">
        <v>14</v>
      </c>
      <c r="H78" t="s">
        <v>92</v>
      </c>
      <c r="I78" t="s">
        <v>16</v>
      </c>
    </row>
    <row r="79" spans="1:9">
      <c r="A79" s="1"/>
      <c r="B79" s="10" t="s">
        <v>248</v>
      </c>
      <c r="C79" s="10" t="s">
        <v>249</v>
      </c>
      <c r="D79" s="20">
        <v>14</v>
      </c>
      <c r="E79" s="95">
        <v>100</v>
      </c>
      <c r="F79" s="10" t="s">
        <v>250</v>
      </c>
      <c r="G79" t="s">
        <v>14</v>
      </c>
      <c r="H79" t="s">
        <v>92</v>
      </c>
      <c r="I79" t="s">
        <v>16</v>
      </c>
    </row>
    <row r="80" spans="1:9">
      <c r="A80" s="1"/>
      <c r="B80" s="10" t="s">
        <v>251</v>
      </c>
      <c r="C80" s="10" t="s">
        <v>252</v>
      </c>
      <c r="D80" s="20">
        <v>15</v>
      </c>
      <c r="E80" s="95">
        <v>45</v>
      </c>
      <c r="F80" s="10" t="s">
        <v>253</v>
      </c>
      <c r="G80" t="s">
        <v>14</v>
      </c>
      <c r="H80" t="s">
        <v>88</v>
      </c>
      <c r="I80" t="s">
        <v>16</v>
      </c>
    </row>
    <row r="81" spans="1:9">
      <c r="A81" s="1"/>
      <c r="B81" s="10" t="s">
        <v>254</v>
      </c>
      <c r="C81" s="10" t="s">
        <v>255</v>
      </c>
      <c r="D81" s="20">
        <v>14</v>
      </c>
      <c r="E81" s="33">
        <v>150</v>
      </c>
      <c r="F81" s="10" t="s">
        <v>256</v>
      </c>
      <c r="G81" t="s">
        <v>14</v>
      </c>
      <c r="H81" t="s">
        <v>88</v>
      </c>
      <c r="I81" t="s">
        <v>16</v>
      </c>
    </row>
    <row r="82" spans="1:9">
      <c r="A82" s="1"/>
      <c r="B82" s="10" t="s">
        <v>257</v>
      </c>
      <c r="C82" s="10" t="s">
        <v>258</v>
      </c>
      <c r="D82" s="20">
        <v>14</v>
      </c>
      <c r="E82" s="33" t="s">
        <v>259</v>
      </c>
      <c r="F82" s="10" t="s">
        <v>260</v>
      </c>
      <c r="G82" t="s">
        <v>14</v>
      </c>
      <c r="H82" t="s">
        <v>92</v>
      </c>
      <c r="I82" t="s">
        <v>16</v>
      </c>
    </row>
    <row r="83" spans="1:9">
      <c r="A83" s="1"/>
      <c r="B83" s="10" t="s">
        <v>261</v>
      </c>
      <c r="C83" s="10" t="s">
        <v>262</v>
      </c>
      <c r="D83" s="20">
        <v>15</v>
      </c>
      <c r="E83" s="33">
        <v>45</v>
      </c>
      <c r="F83" s="10" t="s">
        <v>263</v>
      </c>
      <c r="G83" t="s">
        <v>14</v>
      </c>
      <c r="H83" t="s">
        <v>92</v>
      </c>
      <c r="I83" t="s">
        <v>16</v>
      </c>
    </row>
    <row r="84" spans="1:9">
      <c r="A84" s="1"/>
      <c r="B84" s="10" t="s">
        <v>264</v>
      </c>
      <c r="C84" s="10" t="s">
        <v>265</v>
      </c>
      <c r="D84" s="20">
        <v>15</v>
      </c>
      <c r="E84" s="33">
        <v>45</v>
      </c>
      <c r="F84" s="10" t="s">
        <v>266</v>
      </c>
      <c r="G84" t="s">
        <v>14</v>
      </c>
      <c r="H84" t="s">
        <v>92</v>
      </c>
      <c r="I84" t="s">
        <v>16</v>
      </c>
    </row>
    <row r="85" spans="1:9">
      <c r="A85" s="1"/>
      <c r="B85" s="10" t="s">
        <v>267</v>
      </c>
      <c r="C85" s="10" t="s">
        <v>268</v>
      </c>
      <c r="D85" s="20">
        <v>15.5</v>
      </c>
      <c r="E85" s="33">
        <v>45</v>
      </c>
      <c r="F85" s="10" t="s">
        <v>269</v>
      </c>
      <c r="G85" t="s">
        <v>14</v>
      </c>
      <c r="H85" t="s">
        <v>92</v>
      </c>
      <c r="I85" t="s">
        <v>16</v>
      </c>
    </row>
    <row r="86" spans="1:9">
      <c r="A86" s="1"/>
      <c r="B86" s="10" t="s">
        <v>270</v>
      </c>
      <c r="C86" s="10" t="s">
        <v>271</v>
      </c>
      <c r="D86" s="20">
        <v>15</v>
      </c>
      <c r="E86" s="95">
        <v>50</v>
      </c>
      <c r="F86" s="10" t="s">
        <v>272</v>
      </c>
      <c r="G86" t="s">
        <v>14</v>
      </c>
      <c r="H86" t="s">
        <v>92</v>
      </c>
      <c r="I86" t="s">
        <v>16</v>
      </c>
    </row>
    <row r="87" spans="1:9">
      <c r="A87" s="1"/>
      <c r="B87" s="10" t="s">
        <v>273</v>
      </c>
      <c r="C87" s="10" t="s">
        <v>274</v>
      </c>
      <c r="D87" s="20">
        <v>6.5</v>
      </c>
      <c r="E87" s="33">
        <v>600</v>
      </c>
      <c r="F87" s="10" t="s">
        <v>275</v>
      </c>
      <c r="G87" t="s">
        <v>14</v>
      </c>
      <c r="H87" t="s">
        <v>92</v>
      </c>
      <c r="I87" t="s">
        <v>16</v>
      </c>
    </row>
    <row r="88" spans="1:9">
      <c r="A88" s="1"/>
      <c r="B88" s="10" t="s">
        <v>276</v>
      </c>
      <c r="C88" s="10" t="s">
        <v>277</v>
      </c>
      <c r="D88" s="20">
        <v>14</v>
      </c>
      <c r="E88" s="33">
        <v>100</v>
      </c>
      <c r="F88" s="10" t="s">
        <v>278</v>
      </c>
      <c r="G88" t="s">
        <v>14</v>
      </c>
      <c r="H88" t="s">
        <v>88</v>
      </c>
      <c r="I88" t="s">
        <v>16</v>
      </c>
    </row>
    <row r="89" spans="1:9">
      <c r="A89" s="1"/>
      <c r="B89" s="10" t="s">
        <v>279</v>
      </c>
      <c r="C89" s="10" t="s">
        <v>280</v>
      </c>
      <c r="D89" s="20">
        <v>15.5</v>
      </c>
      <c r="E89" s="33" t="s">
        <v>231</v>
      </c>
      <c r="F89" s="10" t="s">
        <v>281</v>
      </c>
      <c r="G89" t="s">
        <v>14</v>
      </c>
      <c r="H89" t="s">
        <v>282</v>
      </c>
      <c r="I89" t="s">
        <v>16</v>
      </c>
    </row>
    <row r="90" spans="1:9">
      <c r="A90" s="1"/>
      <c r="B90" s="10" t="s">
        <v>283</v>
      </c>
      <c r="C90" s="10" t="s">
        <v>284</v>
      </c>
      <c r="D90" s="20">
        <v>15.5</v>
      </c>
      <c r="E90" s="33">
        <v>80</v>
      </c>
      <c r="F90" s="10" t="s">
        <v>285</v>
      </c>
      <c r="G90" t="s">
        <v>14</v>
      </c>
      <c r="H90" t="s">
        <v>92</v>
      </c>
      <c r="I90" t="s">
        <v>16</v>
      </c>
    </row>
    <row r="91" spans="1:9">
      <c r="A91" s="1"/>
      <c r="B91" s="10" t="s">
        <v>286</v>
      </c>
      <c r="C91" s="10" t="s">
        <v>287</v>
      </c>
      <c r="D91" s="20">
        <v>15.5</v>
      </c>
      <c r="E91" s="33" t="s">
        <v>205</v>
      </c>
      <c r="F91" s="10" t="s">
        <v>288</v>
      </c>
      <c r="G91" t="s">
        <v>14</v>
      </c>
      <c r="H91" t="s">
        <v>92</v>
      </c>
      <c r="I91" t="s">
        <v>16</v>
      </c>
    </row>
    <row r="92" spans="1:9">
      <c r="A92" s="1"/>
      <c r="B92" s="10" t="s">
        <v>289</v>
      </c>
      <c r="C92" s="10" t="s">
        <v>290</v>
      </c>
      <c r="D92" s="20">
        <v>13.5</v>
      </c>
      <c r="E92" s="33">
        <v>80</v>
      </c>
      <c r="F92" s="10" t="s">
        <v>291</v>
      </c>
      <c r="G92" t="s">
        <v>14</v>
      </c>
      <c r="H92" t="s">
        <v>92</v>
      </c>
      <c r="I92" t="s">
        <v>16</v>
      </c>
    </row>
    <row r="93" spans="1:9">
      <c r="A93" s="1"/>
      <c r="B93" s="10" t="s">
        <v>292</v>
      </c>
      <c r="C93" s="10" t="s">
        <v>293</v>
      </c>
      <c r="D93" s="20">
        <v>14</v>
      </c>
      <c r="E93" s="33" t="s">
        <v>259</v>
      </c>
      <c r="F93" s="10" t="s">
        <v>294</v>
      </c>
      <c r="G93" t="s">
        <v>14</v>
      </c>
      <c r="H93" t="s">
        <v>92</v>
      </c>
      <c r="I93" t="s">
        <v>16</v>
      </c>
    </row>
    <row r="94" spans="1:9">
      <c r="A94" s="1"/>
      <c r="B94" s="10" t="s">
        <v>295</v>
      </c>
      <c r="C94" s="10" t="s">
        <v>296</v>
      </c>
      <c r="D94" s="20">
        <v>14</v>
      </c>
      <c r="E94" s="95">
        <v>120</v>
      </c>
      <c r="F94" s="10" t="s">
        <v>297</v>
      </c>
      <c r="G94" t="s">
        <v>14</v>
      </c>
      <c r="H94" t="s">
        <v>92</v>
      </c>
      <c r="I94" t="s">
        <v>16</v>
      </c>
    </row>
    <row r="95" spans="1:9">
      <c r="A95" s="1"/>
      <c r="B95" s="10" t="s">
        <v>298</v>
      </c>
      <c r="C95" s="10" t="s">
        <v>299</v>
      </c>
      <c r="D95" s="20">
        <v>14</v>
      </c>
      <c r="E95" s="33" t="s">
        <v>180</v>
      </c>
      <c r="F95" s="10" t="s">
        <v>300</v>
      </c>
      <c r="G95" t="s">
        <v>14</v>
      </c>
      <c r="H95" t="s">
        <v>92</v>
      </c>
      <c r="I95" t="s">
        <v>16</v>
      </c>
    </row>
    <row r="96" spans="1:9">
      <c r="A96" s="1"/>
      <c r="B96" s="10" t="s">
        <v>301</v>
      </c>
      <c r="C96" s="10" t="s">
        <v>302</v>
      </c>
      <c r="D96" s="20">
        <v>13.5</v>
      </c>
      <c r="E96" s="33" t="s">
        <v>303</v>
      </c>
      <c r="F96" s="10" t="s">
        <v>304</v>
      </c>
      <c r="G96" t="s">
        <v>14</v>
      </c>
      <c r="H96" t="s">
        <v>92</v>
      </c>
      <c r="I96" t="s">
        <v>16</v>
      </c>
    </row>
    <row r="97" spans="1:117">
      <c r="A97" s="1"/>
      <c r="B97" s="10" t="s">
        <v>305</v>
      </c>
      <c r="C97" s="10" t="s">
        <v>306</v>
      </c>
      <c r="D97" s="20">
        <v>6.5</v>
      </c>
      <c r="E97" s="33" t="s">
        <v>307</v>
      </c>
      <c r="F97" s="10" t="s">
        <v>308</v>
      </c>
      <c r="G97" t="s">
        <v>14</v>
      </c>
      <c r="H97" t="s">
        <v>92</v>
      </c>
      <c r="I97" t="s">
        <v>16</v>
      </c>
    </row>
    <row r="98" spans="1:117">
      <c r="A98" s="1"/>
      <c r="B98" s="10" t="s">
        <v>309</v>
      </c>
      <c r="C98" s="10" t="s">
        <v>310</v>
      </c>
      <c r="D98" s="20">
        <v>14</v>
      </c>
      <c r="E98" s="33">
        <v>100</v>
      </c>
      <c r="F98" s="10" t="s">
        <v>311</v>
      </c>
      <c r="G98" t="s">
        <v>14</v>
      </c>
      <c r="H98" t="s">
        <v>92</v>
      </c>
      <c r="I98" t="s">
        <v>16</v>
      </c>
    </row>
    <row r="99" spans="1:117">
      <c r="A99" s="1"/>
      <c r="B99" s="10" t="s">
        <v>312</v>
      </c>
      <c r="C99" s="10" t="s">
        <v>313</v>
      </c>
      <c r="D99" s="20">
        <v>14</v>
      </c>
      <c r="E99" s="33">
        <v>120</v>
      </c>
      <c r="F99" s="10" t="s">
        <v>314</v>
      </c>
      <c r="G99" t="s">
        <v>14</v>
      </c>
      <c r="H99" t="s">
        <v>92</v>
      </c>
      <c r="I99" t="s">
        <v>16</v>
      </c>
    </row>
    <row r="100" spans="1:117" s="115" customFormat="1">
      <c r="A100" s="1"/>
      <c r="B100" s="10" t="s">
        <v>315</v>
      </c>
      <c r="C100" s="10" t="s">
        <v>316</v>
      </c>
      <c r="D100" s="20">
        <v>14</v>
      </c>
      <c r="E100" s="33">
        <v>120</v>
      </c>
      <c r="F100" s="10" t="s">
        <v>317</v>
      </c>
      <c r="G100" t="s">
        <v>14</v>
      </c>
      <c r="H100" t="s">
        <v>92</v>
      </c>
      <c r="I100" t="s">
        <v>16</v>
      </c>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row>
    <row r="101" spans="1:117">
      <c r="A101" s="1"/>
      <c r="B101" s="10" t="s">
        <v>318</v>
      </c>
      <c r="C101" s="10" t="s">
        <v>319</v>
      </c>
      <c r="D101" s="20">
        <v>14</v>
      </c>
      <c r="E101" s="33" t="s">
        <v>320</v>
      </c>
      <c r="F101" s="10" t="s">
        <v>321</v>
      </c>
      <c r="G101" t="s">
        <v>14</v>
      </c>
      <c r="H101" t="s">
        <v>92</v>
      </c>
      <c r="I101" t="s">
        <v>16</v>
      </c>
    </row>
    <row r="102" spans="1:117">
      <c r="A102" s="1"/>
      <c r="B102" s="10" t="s">
        <v>322</v>
      </c>
      <c r="C102" s="10" t="s">
        <v>323</v>
      </c>
      <c r="D102" s="20">
        <v>14</v>
      </c>
      <c r="E102" s="33">
        <v>50</v>
      </c>
      <c r="F102" s="10" t="s">
        <v>324</v>
      </c>
      <c r="G102" t="s">
        <v>14</v>
      </c>
      <c r="H102" t="s">
        <v>92</v>
      </c>
      <c r="I102" t="s">
        <v>16</v>
      </c>
    </row>
    <row r="103" spans="1:117">
      <c r="A103" s="1"/>
      <c r="B103" s="10" t="s">
        <v>325</v>
      </c>
      <c r="C103" s="10" t="s">
        <v>326</v>
      </c>
      <c r="D103" s="20">
        <v>15.5</v>
      </c>
      <c r="E103" s="33">
        <v>50</v>
      </c>
      <c r="F103" s="10" t="s">
        <v>327</v>
      </c>
      <c r="G103" t="s">
        <v>14</v>
      </c>
      <c r="H103" t="s">
        <v>92</v>
      </c>
      <c r="I103" t="s">
        <v>16</v>
      </c>
    </row>
    <row r="104" spans="1:117">
      <c r="A104" s="1"/>
      <c r="B104" s="10" t="s">
        <v>328</v>
      </c>
      <c r="C104" s="10" t="s">
        <v>329</v>
      </c>
      <c r="D104" s="20">
        <v>6</v>
      </c>
      <c r="E104" s="95">
        <v>552</v>
      </c>
      <c r="F104" s="10" t="s">
        <v>330</v>
      </c>
      <c r="G104" t="s">
        <v>14</v>
      </c>
      <c r="H104" t="s">
        <v>92</v>
      </c>
      <c r="I104" t="s">
        <v>16</v>
      </c>
    </row>
    <row r="105" spans="1:117" s="115" customFormat="1">
      <c r="A105" s="1"/>
      <c r="B105" s="10" t="s">
        <v>331</v>
      </c>
      <c r="C105" s="10" t="s">
        <v>332</v>
      </c>
      <c r="D105" s="20">
        <v>6</v>
      </c>
      <c r="E105" s="95">
        <v>648</v>
      </c>
      <c r="F105" s="10" t="s">
        <v>333</v>
      </c>
      <c r="G105" t="s">
        <v>14</v>
      </c>
      <c r="H105" t="s">
        <v>92</v>
      </c>
      <c r="I105" t="s">
        <v>16</v>
      </c>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row>
    <row r="106" spans="1:117">
      <c r="A106" s="1"/>
      <c r="B106" s="10" t="s">
        <v>334</v>
      </c>
      <c r="C106" s="10" t="s">
        <v>335</v>
      </c>
      <c r="D106" s="20">
        <v>6</v>
      </c>
      <c r="E106" s="33">
        <v>552</v>
      </c>
      <c r="F106" s="10" t="s">
        <v>336</v>
      </c>
      <c r="G106" t="s">
        <v>14</v>
      </c>
      <c r="H106" t="s">
        <v>92</v>
      </c>
      <c r="I106" t="s">
        <v>16</v>
      </c>
    </row>
    <row r="107" spans="1:117">
      <c r="A107" s="1"/>
      <c r="B107" s="10" t="s">
        <v>337</v>
      </c>
      <c r="C107" s="10" t="s">
        <v>338</v>
      </c>
      <c r="D107" s="20">
        <v>16.5</v>
      </c>
      <c r="E107" s="33">
        <v>45</v>
      </c>
      <c r="F107" s="10" t="s">
        <v>339</v>
      </c>
      <c r="G107" t="s">
        <v>14</v>
      </c>
      <c r="H107" t="s">
        <v>92</v>
      </c>
      <c r="I107" t="s">
        <v>16</v>
      </c>
    </row>
    <row r="108" spans="1:117">
      <c r="A108" s="1"/>
      <c r="B108" s="10" t="s">
        <v>340</v>
      </c>
      <c r="C108" s="10" t="s">
        <v>341</v>
      </c>
      <c r="D108" s="20">
        <v>15</v>
      </c>
      <c r="E108" s="95">
        <v>45</v>
      </c>
      <c r="F108" s="10" t="s">
        <v>342</v>
      </c>
      <c r="G108" t="s">
        <v>14</v>
      </c>
      <c r="H108" t="s">
        <v>92</v>
      </c>
      <c r="I108" t="s">
        <v>16</v>
      </c>
    </row>
    <row r="109" spans="1:117">
      <c r="A109" s="1"/>
      <c r="B109" s="10" t="s">
        <v>343</v>
      </c>
      <c r="C109" s="10" t="s">
        <v>344</v>
      </c>
      <c r="D109" s="20">
        <v>14</v>
      </c>
      <c r="E109" s="33" t="s">
        <v>320</v>
      </c>
      <c r="F109" s="10" t="s">
        <v>345</v>
      </c>
      <c r="G109" t="s">
        <v>14</v>
      </c>
      <c r="H109" t="s">
        <v>92</v>
      </c>
      <c r="I109" t="s">
        <v>16</v>
      </c>
    </row>
    <row r="110" spans="1:117">
      <c r="A110" s="1"/>
      <c r="B110" s="10" t="s">
        <v>346</v>
      </c>
      <c r="C110" s="10" t="s">
        <v>347</v>
      </c>
      <c r="D110" s="20">
        <v>14</v>
      </c>
      <c r="E110" s="95">
        <v>80</v>
      </c>
      <c r="F110" s="10" t="s">
        <v>348</v>
      </c>
      <c r="G110" t="s">
        <v>14</v>
      </c>
      <c r="H110" t="s">
        <v>92</v>
      </c>
      <c r="I110" t="s">
        <v>16</v>
      </c>
    </row>
    <row r="111" spans="1:117">
      <c r="A111" s="1"/>
      <c r="B111" s="10" t="s">
        <v>349</v>
      </c>
      <c r="C111" s="10" t="s">
        <v>350</v>
      </c>
      <c r="D111" s="20">
        <v>14.5</v>
      </c>
      <c r="E111" s="33">
        <v>100</v>
      </c>
      <c r="F111" s="10" t="s">
        <v>351</v>
      </c>
      <c r="G111" t="s">
        <v>14</v>
      </c>
      <c r="H111" t="s">
        <v>92</v>
      </c>
      <c r="I111" t="s">
        <v>16</v>
      </c>
    </row>
    <row r="112" spans="1:117">
      <c r="A112" s="1"/>
      <c r="B112" s="10" t="s">
        <v>352</v>
      </c>
      <c r="C112" s="10" t="s">
        <v>353</v>
      </c>
      <c r="D112" s="20">
        <v>14</v>
      </c>
      <c r="E112" s="96" t="s">
        <v>259</v>
      </c>
      <c r="F112" s="10" t="s">
        <v>354</v>
      </c>
      <c r="G112" t="s">
        <v>14</v>
      </c>
      <c r="H112" t="s">
        <v>92</v>
      </c>
      <c r="I112" t="s">
        <v>16</v>
      </c>
    </row>
    <row r="113" spans="1:102">
      <c r="A113" s="1"/>
      <c r="B113" s="10" t="s">
        <v>355</v>
      </c>
      <c r="C113" s="10" t="s">
        <v>356</v>
      </c>
      <c r="D113" s="20">
        <v>14.5</v>
      </c>
      <c r="E113" s="95">
        <v>45</v>
      </c>
      <c r="F113" s="10" t="s">
        <v>357</v>
      </c>
      <c r="G113" t="s">
        <v>14</v>
      </c>
      <c r="H113" t="s">
        <v>92</v>
      </c>
      <c r="I113" t="s">
        <v>16</v>
      </c>
    </row>
    <row r="114" spans="1:102">
      <c r="A114" s="1"/>
      <c r="B114" s="10" t="s">
        <v>358</v>
      </c>
      <c r="C114" s="10" t="s">
        <v>359</v>
      </c>
      <c r="D114" s="20">
        <v>15.5</v>
      </c>
      <c r="E114" s="33" t="s">
        <v>259</v>
      </c>
      <c r="F114" s="10" t="s">
        <v>360</v>
      </c>
      <c r="G114" t="s">
        <v>14</v>
      </c>
      <c r="H114" t="s">
        <v>92</v>
      </c>
      <c r="I114" t="s">
        <v>16</v>
      </c>
      <c r="J114" s="1"/>
      <c r="K114" s="10"/>
      <c r="L114" s="10"/>
      <c r="M114" s="20"/>
      <c r="N114" s="33"/>
      <c r="O114" s="10"/>
    </row>
    <row r="115" spans="1:102">
      <c r="A115" s="1"/>
      <c r="B115" s="10" t="s">
        <v>361</v>
      </c>
      <c r="C115" s="10" t="s">
        <v>362</v>
      </c>
      <c r="D115" s="20">
        <v>14.5</v>
      </c>
      <c r="E115" s="33" t="s">
        <v>363</v>
      </c>
      <c r="F115" s="10" t="s">
        <v>364</v>
      </c>
      <c r="G115" t="s">
        <v>14</v>
      </c>
      <c r="H115" t="s">
        <v>92</v>
      </c>
      <c r="I115" t="s">
        <v>16</v>
      </c>
      <c r="J115" s="1"/>
      <c r="K115" s="10"/>
      <c r="L115" s="10"/>
      <c r="M115" s="20"/>
      <c r="N115" s="33"/>
      <c r="O115" s="10"/>
      <c r="S115" s="1"/>
      <c r="T115" s="10"/>
      <c r="U115" s="10"/>
      <c r="V115" s="20"/>
      <c r="W115" s="33"/>
      <c r="X115" s="10"/>
      <c r="AB115" s="1"/>
      <c r="AC115" s="10"/>
      <c r="AD115" s="10"/>
      <c r="AE115" s="20"/>
      <c r="AF115" s="33"/>
      <c r="AG115" s="10"/>
      <c r="AK115" s="1"/>
      <c r="AL115" s="10"/>
      <c r="AM115" s="10"/>
      <c r="AN115" s="20"/>
      <c r="AO115" s="33"/>
      <c r="AP115" s="10"/>
      <c r="AT115" s="1"/>
      <c r="AU115" s="10"/>
      <c r="AV115" s="10"/>
      <c r="AW115" s="20"/>
      <c r="AX115" s="33"/>
      <c r="AY115" s="10"/>
      <c r="BC115" s="1"/>
      <c r="BD115" s="10"/>
      <c r="BE115" s="10"/>
      <c r="BF115" s="20"/>
      <c r="BG115" s="33"/>
      <c r="BH115" s="10"/>
      <c r="BL115" s="1"/>
      <c r="BM115" s="10"/>
      <c r="BN115" s="10"/>
      <c r="BO115" s="20"/>
      <c r="BP115" s="33"/>
      <c r="BQ115" s="10"/>
      <c r="BU115" s="1"/>
      <c r="BV115" s="10"/>
      <c r="BW115" s="10"/>
      <c r="BX115" s="20"/>
      <c r="BY115" s="33"/>
      <c r="BZ115" s="10"/>
      <c r="CD115" s="1"/>
      <c r="CE115" s="10"/>
      <c r="CF115" s="10"/>
      <c r="CG115" s="20"/>
      <c r="CH115" s="33"/>
      <c r="CI115" s="10"/>
      <c r="CM115" s="1"/>
      <c r="CN115" s="10"/>
      <c r="CO115" s="10"/>
      <c r="CP115" s="20"/>
      <c r="CQ115" s="33"/>
      <c r="CR115" s="10"/>
      <c r="CV115" s="1"/>
      <c r="CW115" s="10"/>
      <c r="CX115" s="10"/>
    </row>
    <row r="116" spans="1:102" s="115" customFormat="1">
      <c r="A116" s="1"/>
      <c r="B116" s="10" t="s">
        <v>365</v>
      </c>
      <c r="C116" s="10" t="s">
        <v>366</v>
      </c>
      <c r="D116" s="20"/>
      <c r="E116" s="33"/>
      <c r="F116" s="10" t="s">
        <v>367</v>
      </c>
      <c r="G116" t="s">
        <v>14</v>
      </c>
      <c r="H116" t="s">
        <v>92</v>
      </c>
      <c r="I116" t="s">
        <v>16</v>
      </c>
      <c r="J116" s="1"/>
      <c r="K116" s="10"/>
      <c r="L116" s="10"/>
      <c r="M116" s="20"/>
      <c r="N116" s="33"/>
      <c r="O116" s="10"/>
      <c r="P116"/>
      <c r="Q116"/>
      <c r="R116"/>
      <c r="S116" s="1"/>
      <c r="T116" s="10"/>
      <c r="U116" s="10"/>
      <c r="V116" s="20"/>
      <c r="W116" s="33"/>
      <c r="X116" s="10"/>
      <c r="Y116"/>
      <c r="Z116"/>
      <c r="AA116"/>
      <c r="AB116" s="1"/>
      <c r="AC116" s="10"/>
      <c r="AD116" s="10"/>
      <c r="AE116" s="20"/>
      <c r="AF116" s="33"/>
      <c r="AG116" s="10"/>
      <c r="AH116"/>
      <c r="AI116"/>
      <c r="AJ116"/>
      <c r="AK116" s="1"/>
      <c r="AL116" s="10"/>
      <c r="AM116" s="10"/>
      <c r="AN116" s="20"/>
      <c r="AO116" s="33"/>
      <c r="AP116" s="10"/>
      <c r="AQ116"/>
      <c r="AR116"/>
      <c r="AS116"/>
      <c r="AT116" s="1"/>
      <c r="AU116" s="10"/>
      <c r="AV116" s="10"/>
      <c r="AW116" s="20"/>
      <c r="AX116" s="33"/>
      <c r="AY116" s="10"/>
      <c r="AZ116"/>
      <c r="BA116"/>
      <c r="BB116"/>
      <c r="BC116" s="1"/>
      <c r="BD116" s="10"/>
      <c r="BE116" s="10"/>
      <c r="BF116" s="20"/>
      <c r="BG116" s="33"/>
      <c r="BH116" s="10"/>
      <c r="BI116"/>
      <c r="BJ116"/>
      <c r="BK116"/>
      <c r="BL116" s="1"/>
      <c r="BM116" s="10"/>
      <c r="BN116" s="10"/>
      <c r="BO116" s="20"/>
      <c r="BP116" s="33"/>
      <c r="BQ116" s="10"/>
      <c r="BR116"/>
      <c r="BS116"/>
      <c r="BT116"/>
      <c r="BU116" s="1"/>
      <c r="BV116" s="10"/>
      <c r="BW116" s="10"/>
      <c r="BX116" s="20"/>
      <c r="BY116" s="33"/>
      <c r="BZ116" s="10"/>
      <c r="CA116"/>
      <c r="CB116"/>
      <c r="CC116"/>
      <c r="CD116" s="1"/>
      <c r="CE116" s="10"/>
      <c r="CF116" s="10"/>
      <c r="CG116" s="20"/>
      <c r="CH116" s="33"/>
      <c r="CI116" s="10"/>
      <c r="CJ116"/>
      <c r="CK116"/>
      <c r="CL116"/>
      <c r="CM116" s="1"/>
      <c r="CN116" s="10"/>
      <c r="CO116" s="10"/>
      <c r="CP116" s="20"/>
      <c r="CQ116" s="33"/>
      <c r="CR116" s="10"/>
      <c r="CS116"/>
      <c r="CT116"/>
      <c r="CU116"/>
      <c r="CV116" s="1"/>
      <c r="CW116" s="10"/>
      <c r="CX116" s="10"/>
    </row>
    <row r="117" spans="1:102">
      <c r="A117" s="1"/>
      <c r="B117" s="10" t="s">
        <v>368</v>
      </c>
      <c r="C117" s="10" t="s">
        <v>369</v>
      </c>
      <c r="D117" s="20">
        <v>14.5</v>
      </c>
      <c r="E117" s="33">
        <v>160</v>
      </c>
      <c r="F117" s="10" t="s">
        <v>370</v>
      </c>
      <c r="G117" t="s">
        <v>14</v>
      </c>
      <c r="H117" t="s">
        <v>92</v>
      </c>
      <c r="I117" t="s">
        <v>16</v>
      </c>
    </row>
    <row r="118" spans="1:102">
      <c r="A118" s="1"/>
      <c r="B118" s="10" t="s">
        <v>371</v>
      </c>
      <c r="C118" s="10" t="s">
        <v>372</v>
      </c>
      <c r="D118" s="20">
        <v>14</v>
      </c>
      <c r="E118" s="33">
        <v>80</v>
      </c>
      <c r="F118" s="10" t="s">
        <v>373</v>
      </c>
      <c r="G118" t="s">
        <v>14</v>
      </c>
      <c r="H118" t="s">
        <v>92</v>
      </c>
      <c r="I118" t="s">
        <v>16</v>
      </c>
    </row>
    <row r="119" spans="1:102">
      <c r="A119" s="1"/>
      <c r="B119" s="10" t="s">
        <v>374</v>
      </c>
      <c r="C119" s="10" t="s">
        <v>375</v>
      </c>
      <c r="D119" s="20">
        <v>13.5</v>
      </c>
      <c r="E119" s="33">
        <v>120</v>
      </c>
      <c r="F119" s="10" t="s">
        <v>376</v>
      </c>
      <c r="G119" t="s">
        <v>14</v>
      </c>
      <c r="H119" t="s">
        <v>92</v>
      </c>
      <c r="I119" t="s">
        <v>16</v>
      </c>
    </row>
    <row r="120" spans="1:102">
      <c r="A120" s="1"/>
      <c r="B120" s="10" t="s">
        <v>377</v>
      </c>
      <c r="C120" s="10" t="s">
        <v>378</v>
      </c>
      <c r="D120" s="20">
        <v>15</v>
      </c>
      <c r="E120" s="33" t="s">
        <v>379</v>
      </c>
      <c r="F120" s="10" t="s">
        <v>380</v>
      </c>
      <c r="G120" t="s">
        <v>14</v>
      </c>
      <c r="H120" t="s">
        <v>92</v>
      </c>
      <c r="I120" t="s">
        <v>16</v>
      </c>
      <c r="L120" s="1"/>
      <c r="M120" s="10"/>
      <c r="N120" s="10"/>
      <c r="O120" s="20"/>
      <c r="P120" s="33"/>
      <c r="Q120" s="10"/>
    </row>
    <row r="121" spans="1:102">
      <c r="A121" s="1"/>
      <c r="B121" s="10" t="s">
        <v>381</v>
      </c>
      <c r="C121" s="10" t="s">
        <v>382</v>
      </c>
      <c r="D121" s="20">
        <v>13.5</v>
      </c>
      <c r="E121" s="33">
        <v>100</v>
      </c>
      <c r="F121" s="10" t="s">
        <v>383</v>
      </c>
      <c r="G121" t="s">
        <v>14</v>
      </c>
      <c r="H121" t="s">
        <v>92</v>
      </c>
      <c r="I121" t="s">
        <v>16</v>
      </c>
    </row>
    <row r="122" spans="1:102">
      <c r="A122" s="1"/>
      <c r="B122" s="10" t="s">
        <v>384</v>
      </c>
      <c r="C122" s="10" t="s">
        <v>385</v>
      </c>
      <c r="D122" s="20">
        <v>13.5</v>
      </c>
      <c r="E122" s="33">
        <v>100</v>
      </c>
      <c r="F122" s="10" t="s">
        <v>386</v>
      </c>
      <c r="G122" t="s">
        <v>14</v>
      </c>
      <c r="H122" t="s">
        <v>92</v>
      </c>
      <c r="I122" t="s">
        <v>16</v>
      </c>
    </row>
    <row r="123" spans="1:102">
      <c r="A123" s="1"/>
      <c r="B123" s="10" t="s">
        <v>387</v>
      </c>
      <c r="C123" s="10" t="s">
        <v>388</v>
      </c>
      <c r="D123" s="20">
        <v>13.5</v>
      </c>
      <c r="E123" s="33">
        <v>100</v>
      </c>
      <c r="F123" s="10" t="s">
        <v>389</v>
      </c>
      <c r="G123" t="s">
        <v>14</v>
      </c>
      <c r="H123" t="s">
        <v>92</v>
      </c>
      <c r="I123" t="s">
        <v>16</v>
      </c>
    </row>
    <row r="124" spans="1:102">
      <c r="A124" s="1"/>
      <c r="B124" s="10" t="s">
        <v>390</v>
      </c>
      <c r="C124" s="10" t="s">
        <v>391</v>
      </c>
      <c r="D124" s="20">
        <v>13.5</v>
      </c>
      <c r="E124" s="95">
        <v>100</v>
      </c>
      <c r="F124" s="10" t="s">
        <v>392</v>
      </c>
      <c r="G124" t="s">
        <v>14</v>
      </c>
      <c r="H124" t="s">
        <v>92</v>
      </c>
      <c r="I124" t="s">
        <v>16</v>
      </c>
    </row>
    <row r="125" spans="1:102">
      <c r="A125" s="1"/>
      <c r="B125" s="10" t="s">
        <v>393</v>
      </c>
      <c r="C125" s="10" t="s">
        <v>394</v>
      </c>
      <c r="D125" s="20">
        <v>13.5</v>
      </c>
      <c r="E125" s="95">
        <v>80</v>
      </c>
      <c r="F125" s="10" t="s">
        <v>395</v>
      </c>
      <c r="G125" t="s">
        <v>14</v>
      </c>
      <c r="H125" t="s">
        <v>92</v>
      </c>
      <c r="I125" t="s">
        <v>16</v>
      </c>
    </row>
    <row r="126" spans="1:102">
      <c r="A126" s="1"/>
      <c r="B126" s="10" t="s">
        <v>396</v>
      </c>
      <c r="C126" s="10" t="s">
        <v>397</v>
      </c>
      <c r="D126" s="20">
        <v>14.5</v>
      </c>
      <c r="E126" s="33">
        <v>60</v>
      </c>
      <c r="F126" s="10" t="s">
        <v>398</v>
      </c>
      <c r="G126" t="s">
        <v>14</v>
      </c>
      <c r="H126" t="s">
        <v>92</v>
      </c>
      <c r="I126" t="s">
        <v>16</v>
      </c>
    </row>
    <row r="127" spans="1:102">
      <c r="A127" s="1"/>
      <c r="B127" s="10" t="s">
        <v>399</v>
      </c>
      <c r="C127" s="10" t="s">
        <v>400</v>
      </c>
      <c r="D127" s="20">
        <v>16.5</v>
      </c>
      <c r="E127" s="33" t="s">
        <v>320</v>
      </c>
      <c r="F127" s="10" t="s">
        <v>401</v>
      </c>
      <c r="G127" t="s">
        <v>14</v>
      </c>
      <c r="H127" t="s">
        <v>92</v>
      </c>
      <c r="I127" t="s">
        <v>16</v>
      </c>
    </row>
    <row r="128" spans="1:102">
      <c r="A128" s="1"/>
      <c r="B128" s="10" t="s">
        <v>402</v>
      </c>
      <c r="C128" s="10" t="s">
        <v>403</v>
      </c>
      <c r="D128" s="20">
        <v>13.5</v>
      </c>
      <c r="E128" s="33" t="s">
        <v>404</v>
      </c>
      <c r="F128" s="10" t="s">
        <v>405</v>
      </c>
      <c r="G128" t="s">
        <v>14</v>
      </c>
      <c r="H128" t="s">
        <v>92</v>
      </c>
      <c r="I128" t="s">
        <v>16</v>
      </c>
    </row>
    <row r="129" spans="1:9">
      <c r="A129" s="1"/>
      <c r="B129" s="10" t="s">
        <v>406</v>
      </c>
      <c r="C129" s="10" t="s">
        <v>407</v>
      </c>
      <c r="D129" s="20">
        <v>13.5</v>
      </c>
      <c r="E129" s="33">
        <v>160</v>
      </c>
      <c r="F129" s="10" t="s">
        <v>408</v>
      </c>
      <c r="G129" t="s">
        <v>14</v>
      </c>
      <c r="H129" t="s">
        <v>92</v>
      </c>
      <c r="I129" t="s">
        <v>16</v>
      </c>
    </row>
    <row r="130" spans="1:9">
      <c r="A130" s="1"/>
      <c r="B130" s="10" t="s">
        <v>409</v>
      </c>
      <c r="C130" s="10" t="s">
        <v>410</v>
      </c>
      <c r="D130" s="20">
        <v>13.5</v>
      </c>
      <c r="E130" s="33">
        <v>100</v>
      </c>
      <c r="F130" s="10" t="s">
        <v>411</v>
      </c>
      <c r="G130" t="s">
        <v>14</v>
      </c>
      <c r="H130" t="s">
        <v>92</v>
      </c>
      <c r="I130" t="s">
        <v>16</v>
      </c>
    </row>
    <row r="131" spans="1:9">
      <c r="A131" s="1"/>
      <c r="B131" s="10" t="s">
        <v>412</v>
      </c>
      <c r="C131" s="10" t="s">
        <v>413</v>
      </c>
      <c r="D131" s="20">
        <v>13.5</v>
      </c>
      <c r="E131" s="33">
        <v>150</v>
      </c>
      <c r="F131" s="10" t="s">
        <v>414</v>
      </c>
      <c r="G131" t="s">
        <v>14</v>
      </c>
      <c r="H131" t="s">
        <v>92</v>
      </c>
      <c r="I131" t="s">
        <v>16</v>
      </c>
    </row>
    <row r="132" spans="1:9">
      <c r="A132" s="1"/>
      <c r="B132" s="10" t="s">
        <v>415</v>
      </c>
      <c r="C132" s="10" t="s">
        <v>416</v>
      </c>
      <c r="D132" s="20">
        <v>6</v>
      </c>
      <c r="E132" s="33">
        <v>600</v>
      </c>
      <c r="F132" s="10" t="s">
        <v>417</v>
      </c>
      <c r="G132" t="s">
        <v>14</v>
      </c>
      <c r="H132" t="s">
        <v>88</v>
      </c>
      <c r="I132" t="s">
        <v>16</v>
      </c>
    </row>
    <row r="133" spans="1:9">
      <c r="A133" s="1"/>
      <c r="B133" s="10" t="s">
        <v>418</v>
      </c>
      <c r="C133" s="10" t="s">
        <v>419</v>
      </c>
      <c r="D133" s="20">
        <v>14</v>
      </c>
      <c r="E133" s="33" t="s">
        <v>420</v>
      </c>
      <c r="F133" s="10" t="s">
        <v>421</v>
      </c>
      <c r="G133" t="s">
        <v>14</v>
      </c>
      <c r="H133" t="s">
        <v>92</v>
      </c>
      <c r="I133" t="s">
        <v>16</v>
      </c>
    </row>
    <row r="134" spans="1:9">
      <c r="A134" s="1"/>
      <c r="B134" s="10" t="s">
        <v>422</v>
      </c>
      <c r="C134" s="10" t="s">
        <v>423</v>
      </c>
      <c r="D134" s="20">
        <v>14</v>
      </c>
      <c r="E134" s="33">
        <v>100</v>
      </c>
      <c r="F134" s="10" t="s">
        <v>424</v>
      </c>
      <c r="G134" t="s">
        <v>14</v>
      </c>
      <c r="H134" t="s">
        <v>92</v>
      </c>
      <c r="I134" t="s">
        <v>16</v>
      </c>
    </row>
    <row r="135" spans="1:9">
      <c r="A135" s="1"/>
      <c r="B135" s="10" t="s">
        <v>425</v>
      </c>
      <c r="C135" s="10" t="s">
        <v>426</v>
      </c>
      <c r="D135" s="20">
        <v>14</v>
      </c>
      <c r="E135" s="33" t="s">
        <v>166</v>
      </c>
      <c r="F135" s="10" t="s">
        <v>427</v>
      </c>
      <c r="G135" t="s">
        <v>14</v>
      </c>
      <c r="H135" t="s">
        <v>92</v>
      </c>
      <c r="I135" t="s">
        <v>16</v>
      </c>
    </row>
    <row r="136" spans="1:9">
      <c r="A136" s="1"/>
      <c r="B136" s="10" t="s">
        <v>428</v>
      </c>
      <c r="C136" s="10" t="s">
        <v>429</v>
      </c>
      <c r="D136" s="20">
        <v>15</v>
      </c>
      <c r="E136" s="33" t="s">
        <v>430</v>
      </c>
      <c r="F136" s="10" t="s">
        <v>431</v>
      </c>
      <c r="G136" t="s">
        <v>14</v>
      </c>
      <c r="H136" t="s">
        <v>92</v>
      </c>
      <c r="I136" t="s">
        <v>16</v>
      </c>
    </row>
    <row r="137" spans="1:9">
      <c r="A137" s="1"/>
      <c r="B137" s="10" t="s">
        <v>432</v>
      </c>
      <c r="C137" s="10" t="s">
        <v>433</v>
      </c>
      <c r="D137" s="20">
        <v>15</v>
      </c>
      <c r="E137" s="33">
        <v>100</v>
      </c>
      <c r="F137" s="10" t="s">
        <v>434</v>
      </c>
      <c r="G137" t="s">
        <v>14</v>
      </c>
      <c r="H137" t="s">
        <v>92</v>
      </c>
      <c r="I137" t="s">
        <v>16</v>
      </c>
    </row>
    <row r="138" spans="1:9">
      <c r="A138" s="1"/>
      <c r="B138" s="10" t="s">
        <v>435</v>
      </c>
      <c r="C138" s="10" t="s">
        <v>436</v>
      </c>
      <c r="D138" s="20">
        <v>14.5</v>
      </c>
      <c r="E138" s="33">
        <v>125</v>
      </c>
      <c r="F138" s="10" t="s">
        <v>437</v>
      </c>
      <c r="G138" t="s">
        <v>14</v>
      </c>
      <c r="H138" t="s">
        <v>92</v>
      </c>
      <c r="I138" t="s">
        <v>16</v>
      </c>
    </row>
    <row r="139" spans="1:9">
      <c r="A139" s="1"/>
      <c r="B139" s="10" t="s">
        <v>438</v>
      </c>
      <c r="C139" s="10" t="s">
        <v>439</v>
      </c>
      <c r="D139" s="20">
        <v>16.5</v>
      </c>
      <c r="E139" s="33">
        <v>100</v>
      </c>
      <c r="F139" s="10" t="s">
        <v>440</v>
      </c>
      <c r="G139" t="s">
        <v>14</v>
      </c>
      <c r="H139" t="s">
        <v>92</v>
      </c>
      <c r="I139" t="s">
        <v>16</v>
      </c>
    </row>
    <row r="140" spans="1:9">
      <c r="A140" s="1"/>
      <c r="B140" s="10" t="s">
        <v>441</v>
      </c>
      <c r="C140" s="10" t="s">
        <v>442</v>
      </c>
      <c r="D140" s="20">
        <v>15.5</v>
      </c>
      <c r="E140" s="95">
        <v>80</v>
      </c>
      <c r="F140" s="10" t="s">
        <v>443</v>
      </c>
      <c r="G140" t="s">
        <v>14</v>
      </c>
      <c r="H140" t="s">
        <v>92</v>
      </c>
      <c r="I140" t="s">
        <v>16</v>
      </c>
    </row>
    <row r="141" spans="1:9">
      <c r="A141" s="1"/>
      <c r="B141" s="10" t="s">
        <v>444</v>
      </c>
      <c r="C141" s="10" t="s">
        <v>445</v>
      </c>
      <c r="D141" s="20">
        <v>15.5</v>
      </c>
      <c r="E141" s="95">
        <v>100</v>
      </c>
      <c r="F141" s="10" t="s">
        <v>446</v>
      </c>
      <c r="G141" t="s">
        <v>14</v>
      </c>
      <c r="H141" t="s">
        <v>92</v>
      </c>
      <c r="I141" t="s">
        <v>16</v>
      </c>
    </row>
    <row r="142" spans="1:9">
      <c r="A142" s="1"/>
      <c r="B142" s="10" t="s">
        <v>447</v>
      </c>
      <c r="C142" s="10" t="s">
        <v>448</v>
      </c>
      <c r="D142" s="20">
        <v>15.5</v>
      </c>
      <c r="E142" s="95">
        <v>80</v>
      </c>
      <c r="F142" s="10" t="s">
        <v>449</v>
      </c>
      <c r="G142" t="s">
        <v>14</v>
      </c>
      <c r="H142" t="s">
        <v>92</v>
      </c>
      <c r="I142" t="s">
        <v>16</v>
      </c>
    </row>
    <row r="143" spans="1:9">
      <c r="A143" s="1"/>
      <c r="B143" s="10" t="s">
        <v>450</v>
      </c>
      <c r="C143" s="10" t="s">
        <v>451</v>
      </c>
      <c r="D143" s="20">
        <v>14</v>
      </c>
      <c r="E143" s="95">
        <v>80</v>
      </c>
      <c r="F143" s="10" t="s">
        <v>452</v>
      </c>
      <c r="G143" t="s">
        <v>14</v>
      </c>
      <c r="H143" t="s">
        <v>92</v>
      </c>
      <c r="I143" t="s">
        <v>16</v>
      </c>
    </row>
    <row r="144" spans="1:9">
      <c r="A144" s="1"/>
      <c r="B144" s="10" t="s">
        <v>453</v>
      </c>
      <c r="C144" s="10" t="s">
        <v>454</v>
      </c>
      <c r="D144" s="20">
        <v>14</v>
      </c>
      <c r="E144" s="33" t="s">
        <v>455</v>
      </c>
      <c r="F144" s="10" t="s">
        <v>456</v>
      </c>
      <c r="G144" t="s">
        <v>14</v>
      </c>
      <c r="H144" t="s">
        <v>92</v>
      </c>
      <c r="I144" t="s">
        <v>16</v>
      </c>
    </row>
    <row r="145" spans="1:9">
      <c r="A145" s="1"/>
      <c r="B145" s="10" t="s">
        <v>457</v>
      </c>
      <c r="C145" s="10" t="s">
        <v>458</v>
      </c>
      <c r="D145" s="20">
        <v>15.5</v>
      </c>
      <c r="E145" s="33" t="s">
        <v>180</v>
      </c>
      <c r="F145" s="10" t="s">
        <v>459</v>
      </c>
      <c r="G145" t="s">
        <v>14</v>
      </c>
      <c r="H145" t="s">
        <v>92</v>
      </c>
      <c r="I145" t="s">
        <v>16</v>
      </c>
    </row>
    <row r="146" spans="1:9">
      <c r="A146" s="1"/>
      <c r="B146" s="10" t="s">
        <v>460</v>
      </c>
      <c r="C146" s="10" t="s">
        <v>461</v>
      </c>
      <c r="D146" s="20">
        <v>14.5</v>
      </c>
      <c r="E146" s="33" t="s">
        <v>166</v>
      </c>
      <c r="F146" s="10" t="s">
        <v>462</v>
      </c>
      <c r="G146" t="s">
        <v>14</v>
      </c>
      <c r="H146" t="s">
        <v>92</v>
      </c>
      <c r="I146" t="s">
        <v>16</v>
      </c>
    </row>
    <row r="147" spans="1:9">
      <c r="A147" s="1"/>
      <c r="B147" s="10" t="s">
        <v>463</v>
      </c>
      <c r="C147" s="10" t="s">
        <v>464</v>
      </c>
      <c r="D147" s="20">
        <v>14</v>
      </c>
      <c r="E147" s="33" t="s">
        <v>465</v>
      </c>
      <c r="F147" s="10" t="s">
        <v>466</v>
      </c>
      <c r="G147" t="s">
        <v>14</v>
      </c>
      <c r="H147" t="s">
        <v>92</v>
      </c>
      <c r="I147" t="s">
        <v>16</v>
      </c>
    </row>
    <row r="148" spans="1:9">
      <c r="A148" s="1"/>
      <c r="B148" s="10" t="s">
        <v>467</v>
      </c>
      <c r="C148" s="10" t="s">
        <v>468</v>
      </c>
      <c r="D148" s="20">
        <v>15.5</v>
      </c>
      <c r="E148" s="33" t="s">
        <v>166</v>
      </c>
      <c r="F148" s="10" t="s">
        <v>469</v>
      </c>
      <c r="G148" t="s">
        <v>14</v>
      </c>
      <c r="H148" t="s">
        <v>92</v>
      </c>
      <c r="I148" t="s">
        <v>16</v>
      </c>
    </row>
    <row r="149" spans="1:9">
      <c r="A149" s="1"/>
      <c r="B149" s="10" t="s">
        <v>470</v>
      </c>
      <c r="C149" s="10" t="s">
        <v>471</v>
      </c>
      <c r="D149" s="20">
        <v>15</v>
      </c>
      <c r="E149" s="33" t="s">
        <v>259</v>
      </c>
      <c r="F149" s="10" t="s">
        <v>472</v>
      </c>
      <c r="G149" t="s">
        <v>14</v>
      </c>
      <c r="H149" t="s">
        <v>92</v>
      </c>
      <c r="I149" t="s">
        <v>16</v>
      </c>
    </row>
    <row r="150" spans="1:9">
      <c r="A150" s="1"/>
      <c r="B150" s="10" t="s">
        <v>473</v>
      </c>
      <c r="C150" s="10" t="s">
        <v>474</v>
      </c>
      <c r="D150" s="20">
        <v>16.5</v>
      </c>
      <c r="E150" s="33" t="s">
        <v>180</v>
      </c>
      <c r="F150" s="10" t="s">
        <v>475</v>
      </c>
      <c r="G150" t="s">
        <v>14</v>
      </c>
      <c r="H150" t="s">
        <v>92</v>
      </c>
      <c r="I150" t="s">
        <v>16</v>
      </c>
    </row>
    <row r="151" spans="1:9">
      <c r="A151" s="1"/>
      <c r="B151" s="10" t="s">
        <v>476</v>
      </c>
      <c r="C151" s="10" t="s">
        <v>477</v>
      </c>
      <c r="D151" s="20">
        <v>10.5</v>
      </c>
      <c r="E151" s="33" t="s">
        <v>478</v>
      </c>
      <c r="F151" s="10" t="s">
        <v>479</v>
      </c>
      <c r="G151" t="s">
        <v>14</v>
      </c>
      <c r="H151" t="s">
        <v>88</v>
      </c>
      <c r="I151" t="s">
        <v>16</v>
      </c>
    </row>
    <row r="152" spans="1:9">
      <c r="A152" s="1"/>
      <c r="B152" s="10" t="s">
        <v>480</v>
      </c>
      <c r="C152" s="10" t="s">
        <v>481</v>
      </c>
      <c r="D152" s="20">
        <v>8</v>
      </c>
      <c r="E152" s="33" t="s">
        <v>482</v>
      </c>
      <c r="F152" s="10" t="s">
        <v>483</v>
      </c>
      <c r="G152" t="s">
        <v>14</v>
      </c>
      <c r="H152" t="s">
        <v>92</v>
      </c>
      <c r="I152" t="s">
        <v>16</v>
      </c>
    </row>
    <row r="153" spans="1:9">
      <c r="A153" s="1"/>
      <c r="B153" s="10" t="s">
        <v>484</v>
      </c>
      <c r="C153" s="10" t="s">
        <v>485</v>
      </c>
      <c r="D153" s="20">
        <v>8</v>
      </c>
      <c r="E153" s="33" t="s">
        <v>486</v>
      </c>
      <c r="F153" s="10" t="s">
        <v>487</v>
      </c>
      <c r="G153" t="s">
        <v>14</v>
      </c>
      <c r="H153" t="s">
        <v>92</v>
      </c>
      <c r="I153" t="s">
        <v>16</v>
      </c>
    </row>
    <row r="154" spans="1:9">
      <c r="A154" s="1"/>
      <c r="B154" s="10" t="s">
        <v>488</v>
      </c>
      <c r="C154" s="10" t="s">
        <v>489</v>
      </c>
      <c r="D154" s="20">
        <v>8</v>
      </c>
      <c r="E154" s="33" t="s">
        <v>482</v>
      </c>
      <c r="F154" s="10" t="s">
        <v>490</v>
      </c>
      <c r="G154" t="s">
        <v>14</v>
      </c>
      <c r="H154" t="s">
        <v>92</v>
      </c>
      <c r="I154" t="s">
        <v>16</v>
      </c>
    </row>
    <row r="155" spans="1:9">
      <c r="A155" s="1"/>
      <c r="B155" s="10" t="s">
        <v>491</v>
      </c>
      <c r="C155" s="10" t="s">
        <v>492</v>
      </c>
      <c r="D155" s="20">
        <v>14</v>
      </c>
      <c r="E155" s="33" t="s">
        <v>320</v>
      </c>
      <c r="F155" s="10" t="s">
        <v>493</v>
      </c>
      <c r="G155" t="s">
        <v>14</v>
      </c>
      <c r="H155" t="s">
        <v>92</v>
      </c>
      <c r="I155" t="s">
        <v>16</v>
      </c>
    </row>
    <row r="156" spans="1:9">
      <c r="A156" s="1"/>
      <c r="B156" s="10" t="s">
        <v>494</v>
      </c>
      <c r="C156" s="10" t="s">
        <v>495</v>
      </c>
      <c r="D156" s="20">
        <v>9</v>
      </c>
      <c r="E156" s="33" t="s">
        <v>259</v>
      </c>
      <c r="F156" s="10" t="s">
        <v>496</v>
      </c>
      <c r="G156" t="s">
        <v>14</v>
      </c>
      <c r="H156" t="s">
        <v>92</v>
      </c>
      <c r="I156" t="s">
        <v>16</v>
      </c>
    </row>
    <row r="157" spans="1:9">
      <c r="A157" s="1"/>
      <c r="B157" s="10" t="s">
        <v>497</v>
      </c>
      <c r="C157" s="10" t="s">
        <v>498</v>
      </c>
      <c r="D157" s="20">
        <v>9</v>
      </c>
      <c r="E157" s="33" t="s">
        <v>499</v>
      </c>
      <c r="F157" s="10" t="s">
        <v>500</v>
      </c>
      <c r="G157" t="s">
        <v>14</v>
      </c>
      <c r="H157" t="s">
        <v>92</v>
      </c>
      <c r="I157" t="s">
        <v>16</v>
      </c>
    </row>
    <row r="158" spans="1:9">
      <c r="A158" s="1"/>
      <c r="B158" s="10" t="s">
        <v>501</v>
      </c>
      <c r="C158" s="10" t="s">
        <v>502</v>
      </c>
      <c r="D158" s="20">
        <v>6</v>
      </c>
      <c r="E158" s="33" t="s">
        <v>503</v>
      </c>
      <c r="F158" s="10" t="s">
        <v>504</v>
      </c>
      <c r="G158" t="s">
        <v>14</v>
      </c>
      <c r="H158" t="s">
        <v>88</v>
      </c>
      <c r="I158" t="s">
        <v>16</v>
      </c>
    </row>
    <row r="159" spans="1:9">
      <c r="A159" s="1"/>
      <c r="B159" s="10" t="s">
        <v>505</v>
      </c>
      <c r="C159" s="10" t="s">
        <v>506</v>
      </c>
      <c r="D159" s="20">
        <v>6</v>
      </c>
      <c r="E159" s="33" t="s">
        <v>507</v>
      </c>
      <c r="F159" s="10" t="s">
        <v>508</v>
      </c>
      <c r="G159" t="s">
        <v>14</v>
      </c>
      <c r="H159" t="s">
        <v>88</v>
      </c>
      <c r="I159" t="s">
        <v>16</v>
      </c>
    </row>
    <row r="160" spans="1:9">
      <c r="A160" s="1"/>
      <c r="B160" s="10" t="s">
        <v>509</v>
      </c>
      <c r="C160" s="10" t="s">
        <v>510</v>
      </c>
      <c r="D160" s="20">
        <v>14.5</v>
      </c>
      <c r="E160" s="33" t="s">
        <v>259</v>
      </c>
      <c r="F160" s="10" t="s">
        <v>511</v>
      </c>
      <c r="G160" t="s">
        <v>14</v>
      </c>
      <c r="H160" t="s">
        <v>92</v>
      </c>
      <c r="I160" t="s">
        <v>16</v>
      </c>
    </row>
    <row r="161" spans="1:9">
      <c r="A161" s="1"/>
      <c r="B161" s="10" t="s">
        <v>512</v>
      </c>
      <c r="C161" s="10" t="s">
        <v>513</v>
      </c>
      <c r="D161" s="20">
        <v>14.5</v>
      </c>
      <c r="E161" s="97" t="s">
        <v>259</v>
      </c>
      <c r="F161" s="10" t="s">
        <v>514</v>
      </c>
      <c r="G161" t="s">
        <v>14</v>
      </c>
      <c r="H161" t="s">
        <v>92</v>
      </c>
      <c r="I161" t="s">
        <v>16</v>
      </c>
    </row>
    <row r="162" spans="1:9">
      <c r="A162" s="1"/>
      <c r="B162" s="10" t="s">
        <v>515</v>
      </c>
      <c r="C162" s="10" t="s">
        <v>516</v>
      </c>
      <c r="D162" s="20">
        <v>15</v>
      </c>
      <c r="E162" s="33" t="s">
        <v>259</v>
      </c>
      <c r="F162" s="10" t="s">
        <v>517</v>
      </c>
      <c r="G162" t="s">
        <v>14</v>
      </c>
      <c r="H162" t="s">
        <v>92</v>
      </c>
      <c r="I162" t="s">
        <v>16</v>
      </c>
    </row>
    <row r="163" spans="1:9">
      <c r="A163" s="1"/>
      <c r="B163" s="10" t="s">
        <v>518</v>
      </c>
      <c r="C163" s="10" t="s">
        <v>519</v>
      </c>
      <c r="D163" s="20">
        <v>15</v>
      </c>
      <c r="E163" s="33" t="s">
        <v>259</v>
      </c>
      <c r="F163" s="10" t="s">
        <v>520</v>
      </c>
      <c r="G163" t="s">
        <v>14</v>
      </c>
      <c r="H163" t="s">
        <v>92</v>
      </c>
      <c r="I163" t="s">
        <v>16</v>
      </c>
    </row>
    <row r="164" spans="1:9">
      <c r="A164" s="1"/>
      <c r="B164" s="10" t="s">
        <v>521</v>
      </c>
      <c r="C164" s="10" t="s">
        <v>522</v>
      </c>
      <c r="D164" s="20">
        <v>15</v>
      </c>
      <c r="E164" s="33" t="s">
        <v>523</v>
      </c>
      <c r="F164" s="10" t="s">
        <v>524</v>
      </c>
      <c r="G164" t="s">
        <v>14</v>
      </c>
      <c r="H164" t="s">
        <v>92</v>
      </c>
      <c r="I164" t="s">
        <v>16</v>
      </c>
    </row>
    <row r="165" spans="1:9">
      <c r="A165" s="1"/>
      <c r="B165" s="10" t="s">
        <v>525</v>
      </c>
      <c r="C165" s="10" t="s">
        <v>526</v>
      </c>
      <c r="D165" s="20">
        <v>9</v>
      </c>
      <c r="E165" s="33" t="s">
        <v>320</v>
      </c>
      <c r="F165" s="10" t="s">
        <v>527</v>
      </c>
      <c r="G165" t="s">
        <v>14</v>
      </c>
      <c r="H165" t="s">
        <v>88</v>
      </c>
      <c r="I165" t="s">
        <v>16</v>
      </c>
    </row>
    <row r="166" spans="1:9">
      <c r="A166" s="1"/>
      <c r="B166" s="10" t="s">
        <v>528</v>
      </c>
      <c r="C166" s="10" t="s">
        <v>529</v>
      </c>
      <c r="D166" s="20">
        <v>15.5</v>
      </c>
      <c r="E166" s="33" t="s">
        <v>180</v>
      </c>
      <c r="F166" s="10" t="s">
        <v>530</v>
      </c>
      <c r="G166" t="s">
        <v>14</v>
      </c>
      <c r="H166" t="s">
        <v>88</v>
      </c>
      <c r="I166" t="s">
        <v>16</v>
      </c>
    </row>
    <row r="167" spans="1:9">
      <c r="A167" s="1"/>
      <c r="B167" s="10" t="s">
        <v>531</v>
      </c>
      <c r="C167" s="10" t="s">
        <v>532</v>
      </c>
      <c r="D167" s="20">
        <v>15.5</v>
      </c>
      <c r="E167" s="33" t="s">
        <v>259</v>
      </c>
      <c r="F167" s="10" t="s">
        <v>533</v>
      </c>
      <c r="G167" t="s">
        <v>14</v>
      </c>
      <c r="H167" t="s">
        <v>88</v>
      </c>
      <c r="I167" t="s">
        <v>16</v>
      </c>
    </row>
    <row r="168" spans="1:9">
      <c r="A168" s="1"/>
      <c r="B168" s="10" t="s">
        <v>534</v>
      </c>
      <c r="C168" s="10" t="s">
        <v>535</v>
      </c>
      <c r="D168" s="20">
        <v>14</v>
      </c>
      <c r="E168" s="33" t="s">
        <v>166</v>
      </c>
      <c r="F168" s="10" t="s">
        <v>536</v>
      </c>
      <c r="G168" t="s">
        <v>14</v>
      </c>
      <c r="H168" t="s">
        <v>92</v>
      </c>
      <c r="I168" t="s">
        <v>16</v>
      </c>
    </row>
    <row r="169" spans="1:9">
      <c r="A169" s="1"/>
      <c r="B169" s="10" t="s">
        <v>537</v>
      </c>
      <c r="C169" s="10" t="s">
        <v>538</v>
      </c>
      <c r="D169" s="20">
        <v>16.5</v>
      </c>
      <c r="E169" s="33" t="s">
        <v>539</v>
      </c>
      <c r="F169" s="10" t="s">
        <v>540</v>
      </c>
      <c r="G169" t="s">
        <v>14</v>
      </c>
      <c r="H169" t="s">
        <v>92</v>
      </c>
      <c r="I169" t="s">
        <v>16</v>
      </c>
    </row>
    <row r="170" spans="1:9">
      <c r="A170" s="1"/>
      <c r="B170" s="10" t="s">
        <v>541</v>
      </c>
      <c r="C170" s="10" t="s">
        <v>542</v>
      </c>
      <c r="D170" s="20">
        <v>16.5</v>
      </c>
      <c r="E170" s="33" t="s">
        <v>180</v>
      </c>
      <c r="F170" s="10" t="s">
        <v>543</v>
      </c>
      <c r="G170" t="s">
        <v>14</v>
      </c>
      <c r="H170" t="s">
        <v>92</v>
      </c>
      <c r="I170" t="s">
        <v>16</v>
      </c>
    </row>
    <row r="171" spans="1:9">
      <c r="A171" s="1"/>
      <c r="B171" s="10" t="s">
        <v>544</v>
      </c>
      <c r="C171" s="10" t="s">
        <v>545</v>
      </c>
      <c r="D171" s="20">
        <v>16.5</v>
      </c>
      <c r="E171" s="33" t="s">
        <v>539</v>
      </c>
      <c r="F171" s="10" t="s">
        <v>546</v>
      </c>
      <c r="G171" t="s">
        <v>14</v>
      </c>
      <c r="H171" t="s">
        <v>92</v>
      </c>
      <c r="I171" t="s">
        <v>16</v>
      </c>
    </row>
    <row r="172" spans="1:9">
      <c r="A172" s="1"/>
      <c r="B172" s="10" t="s">
        <v>547</v>
      </c>
      <c r="C172" s="10" t="s">
        <v>548</v>
      </c>
      <c r="D172" s="20">
        <v>16.5</v>
      </c>
      <c r="E172" s="33" t="s">
        <v>539</v>
      </c>
      <c r="F172" s="10" t="s">
        <v>549</v>
      </c>
      <c r="G172" t="s">
        <v>14</v>
      </c>
      <c r="H172" t="s">
        <v>92</v>
      </c>
      <c r="I172" t="s">
        <v>16</v>
      </c>
    </row>
    <row r="173" spans="1:9">
      <c r="A173" s="1"/>
      <c r="B173" s="10" t="s">
        <v>534</v>
      </c>
      <c r="C173" s="10" t="s">
        <v>550</v>
      </c>
      <c r="D173" s="20">
        <v>14.5</v>
      </c>
      <c r="E173" s="120"/>
      <c r="F173" s="10" t="s">
        <v>536</v>
      </c>
      <c r="G173" t="s">
        <v>14</v>
      </c>
      <c r="H173" t="s">
        <v>92</v>
      </c>
      <c r="I173" t="s">
        <v>16</v>
      </c>
    </row>
    <row r="174" spans="1:9">
      <c r="A174" s="1"/>
      <c r="B174" s="10" t="s">
        <v>551</v>
      </c>
      <c r="C174" s="10" t="s">
        <v>552</v>
      </c>
      <c r="D174" s="20">
        <v>16.5</v>
      </c>
      <c r="E174" s="33" t="s">
        <v>553</v>
      </c>
      <c r="F174" s="10" t="s">
        <v>554</v>
      </c>
      <c r="G174" t="s">
        <v>14</v>
      </c>
      <c r="H174" t="s">
        <v>92</v>
      </c>
      <c r="I174" t="s">
        <v>16</v>
      </c>
    </row>
    <row r="175" spans="1:9">
      <c r="A175" s="1"/>
      <c r="B175" s="10" t="s">
        <v>555</v>
      </c>
      <c r="C175" s="98" t="s">
        <v>556</v>
      </c>
      <c r="D175" s="20">
        <v>15.5</v>
      </c>
      <c r="E175" s="33" t="s">
        <v>180</v>
      </c>
      <c r="F175" s="10" t="s">
        <v>557</v>
      </c>
      <c r="G175" t="s">
        <v>14</v>
      </c>
      <c r="H175" t="s">
        <v>92</v>
      </c>
      <c r="I175" t="s">
        <v>16</v>
      </c>
    </row>
    <row r="176" spans="1:9">
      <c r="A176" s="1"/>
      <c r="B176" s="10" t="s">
        <v>558</v>
      </c>
      <c r="C176" s="98" t="s">
        <v>559</v>
      </c>
      <c r="D176" s="20">
        <v>15.5</v>
      </c>
      <c r="E176" s="33" t="s">
        <v>180</v>
      </c>
      <c r="F176" s="10" t="s">
        <v>560</v>
      </c>
      <c r="G176" t="s">
        <v>14</v>
      </c>
      <c r="H176" t="s">
        <v>92</v>
      </c>
      <c r="I176" t="s">
        <v>16</v>
      </c>
    </row>
    <row r="177" spans="1:9">
      <c r="A177" s="1"/>
      <c r="B177" s="10" t="s">
        <v>561</v>
      </c>
      <c r="C177" s="98" t="s">
        <v>562</v>
      </c>
      <c r="D177" s="20">
        <v>15.5</v>
      </c>
      <c r="E177" s="33" t="s">
        <v>259</v>
      </c>
      <c r="F177" s="10" t="s">
        <v>563</v>
      </c>
      <c r="G177" t="s">
        <v>14</v>
      </c>
      <c r="H177" t="s">
        <v>92</v>
      </c>
      <c r="I177" t="s">
        <v>16</v>
      </c>
    </row>
    <row r="178" spans="1:9">
      <c r="A178" s="1"/>
      <c r="B178" s="10" t="s">
        <v>564</v>
      </c>
      <c r="C178" s="98" t="s">
        <v>565</v>
      </c>
      <c r="D178" s="20">
        <v>15.5</v>
      </c>
      <c r="E178" s="33" t="s">
        <v>259</v>
      </c>
      <c r="F178" s="10" t="s">
        <v>566</v>
      </c>
      <c r="G178" t="s">
        <v>14</v>
      </c>
      <c r="H178" t="s">
        <v>92</v>
      </c>
      <c r="I178" t="s">
        <v>16</v>
      </c>
    </row>
    <row r="179" spans="1:9">
      <c r="A179" s="1"/>
      <c r="B179" s="10" t="s">
        <v>567</v>
      </c>
      <c r="C179" s="98" t="s">
        <v>568</v>
      </c>
      <c r="D179" s="20">
        <v>15.5</v>
      </c>
      <c r="E179" s="33" t="s">
        <v>569</v>
      </c>
      <c r="F179" s="10" t="s">
        <v>570</v>
      </c>
      <c r="G179" t="s">
        <v>14</v>
      </c>
      <c r="H179" t="s">
        <v>92</v>
      </c>
      <c r="I179" t="s">
        <v>16</v>
      </c>
    </row>
    <row r="180" spans="1:9">
      <c r="A180" s="1"/>
      <c r="B180" s="10" t="s">
        <v>571</v>
      </c>
      <c r="C180" s="10" t="s">
        <v>572</v>
      </c>
      <c r="D180" s="20">
        <v>15.5</v>
      </c>
      <c r="E180" s="33" t="s">
        <v>465</v>
      </c>
      <c r="F180" s="10" t="s">
        <v>573</v>
      </c>
      <c r="G180" t="s">
        <v>14</v>
      </c>
      <c r="H180" t="s">
        <v>92</v>
      </c>
      <c r="I180" t="s">
        <v>16</v>
      </c>
    </row>
    <row r="181" spans="1:9">
      <c r="A181" s="1"/>
      <c r="B181" s="10" t="s">
        <v>574</v>
      </c>
      <c r="C181" s="10" t="s">
        <v>575</v>
      </c>
      <c r="D181" s="20">
        <v>9.5</v>
      </c>
      <c r="E181" s="95" t="s">
        <v>166</v>
      </c>
      <c r="F181" s="10" t="s">
        <v>576</v>
      </c>
      <c r="G181" t="s">
        <v>14</v>
      </c>
      <c r="H181" t="s">
        <v>92</v>
      </c>
      <c r="I181" t="s">
        <v>16</v>
      </c>
    </row>
    <row r="182" spans="1:9">
      <c r="A182" s="1"/>
      <c r="B182" s="10" t="s">
        <v>577</v>
      </c>
      <c r="C182" s="10" t="s">
        <v>578</v>
      </c>
      <c r="D182" s="20">
        <v>9.5</v>
      </c>
      <c r="E182" s="95" t="s">
        <v>166</v>
      </c>
      <c r="F182" s="10" t="s">
        <v>579</v>
      </c>
      <c r="G182" t="s">
        <v>14</v>
      </c>
      <c r="H182" t="s">
        <v>92</v>
      </c>
      <c r="I182" t="s">
        <v>16</v>
      </c>
    </row>
    <row r="183" spans="1:9">
      <c r="A183" s="1"/>
      <c r="B183" s="10"/>
      <c r="C183" s="10"/>
      <c r="D183" s="24"/>
      <c r="E183" s="33"/>
      <c r="F183" s="11"/>
    </row>
    <row r="184" spans="1:9">
      <c r="C184" s="99"/>
      <c r="E184" s="33"/>
    </row>
    <row r="185" spans="1:9">
      <c r="E185" s="33"/>
    </row>
    <row r="186" spans="1:9">
      <c r="E186" s="33"/>
    </row>
    <row r="187" spans="1:9">
      <c r="E187" s="33"/>
    </row>
    <row r="188" spans="1:9">
      <c r="E188" s="33"/>
    </row>
    <row r="189" spans="1:9">
      <c r="E189" s="33"/>
    </row>
    <row r="190" spans="1:9">
      <c r="E190" s="33"/>
    </row>
    <row r="191" spans="1:9">
      <c r="E191" s="33"/>
    </row>
    <row r="192" spans="1:9">
      <c r="E192" s="33"/>
    </row>
    <row r="193" spans="5:5">
      <c r="E193" s="33"/>
    </row>
    <row r="194" spans="5:5">
      <c r="E194" s="33"/>
    </row>
    <row r="195" spans="5:5">
      <c r="E195" s="33"/>
    </row>
    <row r="196" spans="5:5">
      <c r="E196" s="33"/>
    </row>
    <row r="197" spans="5:5">
      <c r="E197" s="33"/>
    </row>
    <row r="198" spans="5:5">
      <c r="E198" s="33"/>
    </row>
    <row r="199" spans="5:5">
      <c r="E199" s="33"/>
    </row>
    <row r="200" spans="5:5">
      <c r="E200" s="33"/>
    </row>
    <row r="201" spans="5:5">
      <c r="E201" s="33"/>
    </row>
    <row r="202" spans="5:5">
      <c r="E202" s="33"/>
    </row>
    <row r="203" spans="5:5">
      <c r="E203" s="33"/>
    </row>
    <row r="204" spans="5:5">
      <c r="E204" s="33"/>
    </row>
    <row r="205" spans="5:5">
      <c r="E205" s="33"/>
    </row>
    <row r="206" spans="5:5">
      <c r="E206" s="33"/>
    </row>
    <row r="216" spans="2:7">
      <c r="B216" s="116"/>
      <c r="C216" s="116"/>
      <c r="D216" s="117"/>
      <c r="E216" s="117"/>
      <c r="F216" s="118"/>
      <c r="G216" s="119"/>
    </row>
    <row r="217" spans="2:7">
      <c r="B217" s="116"/>
      <c r="C217" s="116"/>
      <c r="D217" s="117"/>
      <c r="E217" s="117"/>
      <c r="F217" s="118"/>
      <c r="G217" s="119"/>
    </row>
  </sheetData>
  <autoFilter ref="B2:C183" xr:uid="{6DC3A3C2-89B9-48AC-9770-CC34A2C5E332}"/>
  <phoneticPr fontId="4" type="noConversion"/>
  <pageMargins left="0.7" right="0.7" top="0.75" bottom="0.75" header="0.1" footer="0.3"/>
  <pageSetup fitToHeight="0"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0A65-8B37-4DE5-A25B-9DA4FE188BF4}">
  <dimension ref="A1:AK195"/>
  <sheetViews>
    <sheetView tabSelected="1" zoomScaleNormal="100" workbookViewId="0">
      <pane ySplit="3" topLeftCell="A82" activePane="bottomLeft" state="frozen"/>
      <selection pane="bottomLeft" activeCell="O8" sqref="O8"/>
    </sheetView>
  </sheetViews>
  <sheetFormatPr defaultColWidth="8.85546875" defaultRowHeight="15"/>
  <cols>
    <col min="1" max="1" width="2.28515625" customWidth="1"/>
    <col min="2" max="2" width="8.85546875" style="36" customWidth="1"/>
    <col min="3" max="3" width="29.140625" bestFit="1" customWidth="1"/>
    <col min="4" max="4" width="11.28515625" customWidth="1"/>
    <col min="5" max="5" width="13.140625" customWidth="1"/>
    <col min="6" max="6" width="9.140625" style="3" customWidth="1"/>
    <col min="7" max="7" width="15.7109375" customWidth="1"/>
    <col min="8" max="8" width="14" customWidth="1"/>
    <col min="9" max="9" width="14.42578125" customWidth="1"/>
    <col min="10" max="10" width="16.28515625" customWidth="1"/>
    <col min="11" max="11" width="16.28515625" hidden="1" customWidth="1"/>
    <col min="12" max="12" width="9.42578125" style="3" customWidth="1"/>
    <col min="13" max="13" width="13.7109375" customWidth="1"/>
    <col min="14" max="14" width="14.42578125" style="3" customWidth="1"/>
    <col min="15" max="15" width="14.42578125" customWidth="1"/>
    <col min="16" max="16" width="9" style="3" customWidth="1"/>
    <col min="17" max="17" width="14.42578125" customWidth="1"/>
    <col min="18" max="18" width="10" style="3" customWidth="1"/>
    <col min="19" max="19" width="15" style="3" customWidth="1"/>
    <col min="20" max="20" width="10" style="3" customWidth="1"/>
    <col min="21" max="21" width="14.28515625" style="3" customWidth="1"/>
    <col min="22" max="22" width="10" style="3" customWidth="1"/>
    <col min="23" max="23" width="12.42578125" customWidth="1"/>
    <col min="24" max="24" width="10" style="3" customWidth="1"/>
    <col min="25" max="25" width="12.7109375" customWidth="1"/>
    <col min="26" max="26" width="10" style="3" customWidth="1"/>
    <col min="27" max="27" width="17.28515625" customWidth="1"/>
    <col min="28" max="28" width="8.85546875" style="3"/>
    <col min="29" max="29" width="13.85546875" customWidth="1"/>
    <col min="30" max="30" width="8.85546875" style="3"/>
    <col min="31" max="31" width="12.140625" customWidth="1"/>
    <col min="32" max="32" width="13.7109375" customWidth="1"/>
    <col min="33" max="33" width="29.140625" customWidth="1"/>
    <col min="34" max="34" width="29.28515625" customWidth="1"/>
    <col min="35" max="35" width="25.42578125" customWidth="1"/>
  </cols>
  <sheetData>
    <row r="1" spans="1:35" ht="71.099999999999994" customHeight="1">
      <c r="H1" s="18"/>
    </row>
    <row r="2" spans="1:35" ht="17.100000000000001" customHeight="1">
      <c r="H2" s="18"/>
      <c r="I2" s="42" t="s">
        <v>580</v>
      </c>
      <c r="J2" s="43"/>
      <c r="K2" s="43"/>
      <c r="L2" s="53"/>
      <c r="M2" s="43"/>
      <c r="N2" s="53"/>
      <c r="O2" s="43"/>
      <c r="P2" s="53"/>
      <c r="Q2" s="43"/>
      <c r="R2" s="53"/>
      <c r="S2" s="53"/>
      <c r="T2" s="53"/>
      <c r="U2" s="53"/>
      <c r="V2" s="53"/>
      <c r="W2" s="43"/>
      <c r="X2" s="53"/>
      <c r="Y2" s="43"/>
      <c r="Z2" s="53"/>
      <c r="AA2" s="43"/>
      <c r="AB2" s="53"/>
      <c r="AC2" s="43"/>
      <c r="AD2" s="53"/>
      <c r="AE2" s="43" t="s">
        <v>581</v>
      </c>
      <c r="AF2" s="43"/>
    </row>
    <row r="3" spans="1:35" s="3" customFormat="1" ht="36.75" customHeight="1">
      <c r="A3" s="2"/>
      <c r="B3" s="7" t="s">
        <v>1</v>
      </c>
      <c r="C3" s="7" t="s">
        <v>2</v>
      </c>
      <c r="D3" s="7" t="s">
        <v>582</v>
      </c>
      <c r="E3" s="7" t="s">
        <v>583</v>
      </c>
      <c r="F3" s="74" t="s">
        <v>4</v>
      </c>
      <c r="G3" s="16" t="s">
        <v>584</v>
      </c>
      <c r="H3" s="7" t="s">
        <v>6</v>
      </c>
      <c r="I3" s="40" t="s">
        <v>8</v>
      </c>
      <c r="J3" s="41" t="s">
        <v>585</v>
      </c>
      <c r="K3" s="41" t="s">
        <v>585</v>
      </c>
      <c r="L3" s="57" t="s">
        <v>586</v>
      </c>
      <c r="M3" s="40" t="s">
        <v>587</v>
      </c>
      <c r="N3" s="54" t="s">
        <v>586</v>
      </c>
      <c r="O3" s="41" t="s">
        <v>588</v>
      </c>
      <c r="P3" s="57" t="s">
        <v>586</v>
      </c>
      <c r="Q3" s="40" t="s">
        <v>589</v>
      </c>
      <c r="R3" s="54" t="s">
        <v>586</v>
      </c>
      <c r="S3" s="54" t="s">
        <v>590</v>
      </c>
      <c r="T3" s="54" t="s">
        <v>586</v>
      </c>
      <c r="U3" s="54" t="s">
        <v>591</v>
      </c>
      <c r="V3" s="54" t="s">
        <v>586</v>
      </c>
      <c r="W3" s="41" t="s">
        <v>592</v>
      </c>
      <c r="X3" s="57" t="s">
        <v>586</v>
      </c>
      <c r="Y3" s="40" t="s">
        <v>593</v>
      </c>
      <c r="Z3" s="54" t="s">
        <v>586</v>
      </c>
      <c r="AA3" s="41" t="s">
        <v>594</v>
      </c>
      <c r="AB3" s="57" t="s">
        <v>586</v>
      </c>
      <c r="AC3" s="40" t="s">
        <v>595</v>
      </c>
      <c r="AD3" s="54" t="s">
        <v>586</v>
      </c>
      <c r="AE3" s="41" t="s">
        <v>596</v>
      </c>
      <c r="AF3" s="41" t="s">
        <v>597</v>
      </c>
      <c r="AG3" s="3" t="s">
        <v>598</v>
      </c>
      <c r="AH3" s="94" t="s">
        <v>599</v>
      </c>
      <c r="AI3" s="3" t="s">
        <v>600</v>
      </c>
    </row>
    <row r="4" spans="1:35" s="3" customFormat="1">
      <c r="A4" s="2"/>
      <c r="B4" s="10" t="s">
        <v>601</v>
      </c>
      <c r="C4" s="10" t="s">
        <v>602</v>
      </c>
      <c r="D4" s="21">
        <v>19.989999999999998</v>
      </c>
      <c r="E4" s="21">
        <v>14.99</v>
      </c>
      <c r="F4" s="73">
        <v>36</v>
      </c>
      <c r="G4" s="10" t="s">
        <v>603</v>
      </c>
      <c r="H4" s="10" t="s">
        <v>14</v>
      </c>
      <c r="I4" s="10" t="s">
        <v>16</v>
      </c>
      <c r="J4" s="10" t="s">
        <v>604</v>
      </c>
      <c r="K4" s="10"/>
      <c r="L4" s="55">
        <v>53</v>
      </c>
      <c r="M4" s="10" t="s">
        <v>605</v>
      </c>
      <c r="N4" s="55">
        <v>0</v>
      </c>
      <c r="O4" s="10" t="s">
        <v>606</v>
      </c>
      <c r="P4" s="58">
        <v>2.6</v>
      </c>
      <c r="Q4" t="s">
        <v>607</v>
      </c>
      <c r="R4" s="58" t="s">
        <v>608</v>
      </c>
      <c r="S4" s="58" t="s">
        <v>609</v>
      </c>
      <c r="T4" s="58" t="s">
        <v>610</v>
      </c>
      <c r="U4" s="58" t="s">
        <v>611</v>
      </c>
      <c r="V4" s="58">
        <v>0.28999999999999998</v>
      </c>
      <c r="W4" s="58" t="s">
        <v>611</v>
      </c>
      <c r="X4" s="58">
        <v>0.1</v>
      </c>
      <c r="Y4" s="79" t="s">
        <v>607</v>
      </c>
      <c r="Z4" s="58">
        <v>1.55</v>
      </c>
      <c r="AA4" t="s">
        <v>611</v>
      </c>
      <c r="AB4" s="58">
        <v>2.06</v>
      </c>
      <c r="AC4" t="s">
        <v>611</v>
      </c>
      <c r="AD4" s="58">
        <v>0.86</v>
      </c>
      <c r="AE4" s="51">
        <f>(AD4+AB4+Z4+X4+V4+T4+R4+P4+L4)</f>
        <v>91.460000000000008</v>
      </c>
      <c r="AF4" s="51">
        <f>(Z4+R4+L4)</f>
        <v>85.55</v>
      </c>
      <c r="AG4" s="80">
        <f>AF4/AE4</f>
        <v>0.93538158757926948</v>
      </c>
      <c r="AH4" s="3">
        <v>56.7</v>
      </c>
      <c r="AI4" s="93">
        <f>(AF4+AH4)/(AE4+AH4)</f>
        <v>0.96011069114470826</v>
      </c>
    </row>
    <row r="5" spans="1:35">
      <c r="A5" s="4"/>
      <c r="B5" s="10" t="s">
        <v>612</v>
      </c>
      <c r="C5" s="10" t="s">
        <v>613</v>
      </c>
      <c r="D5" s="21">
        <v>19.989999999999998</v>
      </c>
      <c r="E5" s="21">
        <v>14.99</v>
      </c>
      <c r="F5" s="73">
        <v>36</v>
      </c>
      <c r="G5" s="10" t="s">
        <v>614</v>
      </c>
      <c r="H5" s="10" t="s">
        <v>14</v>
      </c>
      <c r="I5" s="10" t="s">
        <v>16</v>
      </c>
      <c r="J5" s="10" t="s">
        <v>615</v>
      </c>
      <c r="K5" s="10" t="s">
        <v>15</v>
      </c>
      <c r="L5" s="55">
        <v>53</v>
      </c>
      <c r="M5" s="10" t="s">
        <v>605</v>
      </c>
      <c r="N5" s="3">
        <v>0</v>
      </c>
      <c r="O5" s="10" t="s">
        <v>616</v>
      </c>
      <c r="P5" s="58">
        <v>1.2</v>
      </c>
      <c r="Q5" t="s">
        <v>607</v>
      </c>
      <c r="R5" s="58">
        <v>31</v>
      </c>
      <c r="S5" s="58" t="s">
        <v>617</v>
      </c>
      <c r="T5" s="58">
        <v>1.74</v>
      </c>
      <c r="U5" s="58" t="s">
        <v>611</v>
      </c>
      <c r="V5" s="58">
        <v>0.28999999999999998</v>
      </c>
      <c r="W5" s="58" t="s">
        <v>611</v>
      </c>
      <c r="X5" s="58">
        <v>0.1</v>
      </c>
      <c r="Y5" t="s">
        <v>607</v>
      </c>
      <c r="Z5" s="58">
        <v>1.55</v>
      </c>
      <c r="AA5" t="s">
        <v>611</v>
      </c>
      <c r="AB5" s="58">
        <v>2.06</v>
      </c>
      <c r="AC5" t="s">
        <v>611</v>
      </c>
      <c r="AD5" s="58">
        <v>0.86</v>
      </c>
      <c r="AE5" s="51">
        <f>SUM(AD5,AB5,Z5,X5,R5,P5,N4,L5)</f>
        <v>89.77000000000001</v>
      </c>
      <c r="AF5" s="81">
        <f>SUM(Z5,R5)</f>
        <v>32.549999999999997</v>
      </c>
      <c r="AG5" s="80">
        <f t="shared" ref="AG5:AG68" si="0">AF5/AE5</f>
        <v>0.36259329397348772</v>
      </c>
      <c r="AH5" s="3">
        <v>56.7</v>
      </c>
      <c r="AI5" s="93">
        <f t="shared" ref="AI5:AI19" si="1">(AF5+AH5)/(AE5+AH5)</f>
        <v>0.60933979654536752</v>
      </c>
    </row>
    <row r="6" spans="1:35">
      <c r="A6" s="1"/>
      <c r="B6" s="10" t="s">
        <v>618</v>
      </c>
      <c r="C6" s="10" t="s">
        <v>619</v>
      </c>
      <c r="D6" s="21">
        <v>19.989999999999998</v>
      </c>
      <c r="E6" s="21">
        <v>14.99</v>
      </c>
      <c r="F6" s="73" t="s">
        <v>620</v>
      </c>
      <c r="G6" s="10" t="s">
        <v>621</v>
      </c>
      <c r="H6" s="10" t="s">
        <v>14</v>
      </c>
      <c r="I6" s="10" t="s">
        <v>16</v>
      </c>
      <c r="J6" s="10" t="s">
        <v>604</v>
      </c>
      <c r="K6" s="10" t="s">
        <v>15</v>
      </c>
      <c r="L6" s="55">
        <v>53</v>
      </c>
      <c r="M6" s="10" t="s">
        <v>605</v>
      </c>
      <c r="N6" s="55">
        <v>0</v>
      </c>
      <c r="O6" s="10" t="s">
        <v>606</v>
      </c>
      <c r="P6" s="58">
        <v>2.6</v>
      </c>
      <c r="Q6" t="s">
        <v>607</v>
      </c>
      <c r="R6" s="58">
        <v>31</v>
      </c>
      <c r="S6" s="58" t="s">
        <v>609</v>
      </c>
      <c r="T6" s="58">
        <v>0</v>
      </c>
      <c r="U6" s="58" t="s">
        <v>611</v>
      </c>
      <c r="V6" s="58">
        <v>0.28999999999999998</v>
      </c>
      <c r="W6" s="58" t="s">
        <v>611</v>
      </c>
      <c r="X6" s="58">
        <v>0.1</v>
      </c>
      <c r="Y6" t="s">
        <v>607</v>
      </c>
      <c r="Z6" s="58">
        <v>1.55</v>
      </c>
      <c r="AA6" t="s">
        <v>611</v>
      </c>
      <c r="AB6" s="58">
        <v>2.06</v>
      </c>
      <c r="AC6" t="s">
        <v>611</v>
      </c>
      <c r="AD6" s="58">
        <v>0.86</v>
      </c>
      <c r="AE6" s="51">
        <f t="shared" ref="AE6:AE17" si="2">SUM(AD6,AB6,Z6,X6,R6,P6,N6,L6)</f>
        <v>91.17</v>
      </c>
      <c r="AF6" s="81">
        <f>SUM(Z6,R6,L6)</f>
        <v>85.55</v>
      </c>
      <c r="AG6" s="80">
        <f t="shared" si="0"/>
        <v>0.93835691565207846</v>
      </c>
      <c r="AH6" s="3">
        <v>56.7</v>
      </c>
      <c r="AI6" s="93">
        <f t="shared" si="1"/>
        <v>0.96199364306485424</v>
      </c>
    </row>
    <row r="7" spans="1:35">
      <c r="A7" s="1"/>
      <c r="B7" s="10" t="s">
        <v>622</v>
      </c>
      <c r="C7" s="10" t="s">
        <v>623</v>
      </c>
      <c r="D7" s="21">
        <v>19.989999999999998</v>
      </c>
      <c r="E7" s="21">
        <v>14.99</v>
      </c>
      <c r="F7" s="73" t="s">
        <v>620</v>
      </c>
      <c r="G7" s="10" t="s">
        <v>624</v>
      </c>
      <c r="H7" s="10" t="s">
        <v>14</v>
      </c>
      <c r="I7" s="10" t="s">
        <v>16</v>
      </c>
      <c r="J7" s="10" t="s">
        <v>615</v>
      </c>
      <c r="K7" s="10" t="s">
        <v>15</v>
      </c>
      <c r="L7" s="55">
        <v>53</v>
      </c>
      <c r="M7" s="10" t="s">
        <v>605</v>
      </c>
      <c r="N7" s="55">
        <v>0</v>
      </c>
      <c r="O7" s="10" t="s">
        <v>606</v>
      </c>
      <c r="P7" s="58">
        <v>2.6</v>
      </c>
      <c r="Q7" t="s">
        <v>607</v>
      </c>
      <c r="R7" s="58">
        <v>31</v>
      </c>
      <c r="S7" s="58" t="s">
        <v>625</v>
      </c>
      <c r="T7" s="58">
        <v>0</v>
      </c>
      <c r="U7" s="58" t="s">
        <v>611</v>
      </c>
      <c r="V7" s="58">
        <v>0.28999999999999998</v>
      </c>
      <c r="W7" s="58" t="s">
        <v>611</v>
      </c>
      <c r="X7" s="58">
        <v>0.1</v>
      </c>
      <c r="Y7" t="s">
        <v>607</v>
      </c>
      <c r="Z7" s="58">
        <v>1.55</v>
      </c>
      <c r="AA7" t="s">
        <v>611</v>
      </c>
      <c r="AB7" s="58">
        <v>2.06</v>
      </c>
      <c r="AC7" t="s">
        <v>611</v>
      </c>
      <c r="AD7" s="58">
        <v>0.86</v>
      </c>
      <c r="AE7" s="51">
        <f t="shared" si="2"/>
        <v>91.17</v>
      </c>
      <c r="AF7" s="81">
        <f>SUM(Z7,R7)</f>
        <v>32.549999999999997</v>
      </c>
      <c r="AG7" s="80">
        <f t="shared" si="0"/>
        <v>0.35702533728200064</v>
      </c>
      <c r="AH7" s="3">
        <v>56.7</v>
      </c>
      <c r="AI7" s="93">
        <f t="shared" si="1"/>
        <v>0.60357070399675383</v>
      </c>
    </row>
    <row r="8" spans="1:35">
      <c r="A8" s="1"/>
      <c r="B8" s="10" t="s">
        <v>626</v>
      </c>
      <c r="C8" s="10" t="s">
        <v>627</v>
      </c>
      <c r="D8" s="21">
        <v>19.989999999999998</v>
      </c>
      <c r="E8" s="21">
        <v>14.99</v>
      </c>
      <c r="F8" s="73" t="s">
        <v>620</v>
      </c>
      <c r="G8" s="10" t="s">
        <v>628</v>
      </c>
      <c r="H8" s="10" t="s">
        <v>14</v>
      </c>
      <c r="I8" s="10" t="s">
        <v>16</v>
      </c>
      <c r="J8" s="10" t="s">
        <v>615</v>
      </c>
      <c r="K8" s="10" t="s">
        <v>15</v>
      </c>
      <c r="L8" s="55">
        <v>53</v>
      </c>
      <c r="M8" s="10" t="s">
        <v>605</v>
      </c>
      <c r="N8" s="55">
        <v>0</v>
      </c>
      <c r="O8" s="10" t="s">
        <v>629</v>
      </c>
      <c r="P8" s="58">
        <v>0</v>
      </c>
      <c r="Q8" t="s">
        <v>607</v>
      </c>
      <c r="R8" s="58">
        <v>31</v>
      </c>
      <c r="S8" s="58" t="s">
        <v>625</v>
      </c>
      <c r="T8" s="58">
        <v>0</v>
      </c>
      <c r="U8" s="58" t="s">
        <v>611</v>
      </c>
      <c r="V8" s="58">
        <v>0.28999999999999998</v>
      </c>
      <c r="W8" s="58" t="s">
        <v>611</v>
      </c>
      <c r="X8" s="58">
        <v>0.1</v>
      </c>
      <c r="Y8" t="s">
        <v>607</v>
      </c>
      <c r="Z8" s="58">
        <v>1.55</v>
      </c>
      <c r="AA8" t="s">
        <v>611</v>
      </c>
      <c r="AB8" s="58">
        <v>2.06</v>
      </c>
      <c r="AC8" t="s">
        <v>611</v>
      </c>
      <c r="AD8" s="58">
        <v>0.86</v>
      </c>
      <c r="AE8" s="51">
        <f t="shared" si="2"/>
        <v>88.57</v>
      </c>
      <c r="AF8" s="81">
        <f>SUM(Z8,R8)</f>
        <v>32.549999999999997</v>
      </c>
      <c r="AG8" s="80">
        <f t="shared" si="0"/>
        <v>0.36750592751495992</v>
      </c>
      <c r="AH8" s="3">
        <v>56.7</v>
      </c>
      <c r="AI8" s="93">
        <f t="shared" si="1"/>
        <v>0.61437323604322991</v>
      </c>
    </row>
    <row r="9" spans="1:35">
      <c r="A9" s="1"/>
      <c r="B9" s="10" t="s">
        <v>630</v>
      </c>
      <c r="C9" s="10" t="s">
        <v>631</v>
      </c>
      <c r="D9" s="21">
        <v>19.989999999999998</v>
      </c>
      <c r="E9" s="21">
        <v>14.99</v>
      </c>
      <c r="F9" s="73" t="s">
        <v>632</v>
      </c>
      <c r="G9" s="10" t="s">
        <v>633</v>
      </c>
      <c r="H9" s="10" t="s">
        <v>14</v>
      </c>
      <c r="I9" s="10" t="s">
        <v>16</v>
      </c>
      <c r="J9" s="10" t="s">
        <v>604</v>
      </c>
      <c r="K9" s="10" t="s">
        <v>634</v>
      </c>
      <c r="L9" s="55">
        <v>53</v>
      </c>
      <c r="M9" s="10" t="s">
        <v>605</v>
      </c>
      <c r="N9" s="55">
        <v>0</v>
      </c>
      <c r="O9" s="10" t="s">
        <v>606</v>
      </c>
      <c r="P9" s="58">
        <v>2.6</v>
      </c>
      <c r="Q9" t="s">
        <v>607</v>
      </c>
      <c r="R9" s="58">
        <v>31</v>
      </c>
      <c r="S9" s="58" t="s">
        <v>625</v>
      </c>
      <c r="T9" s="58">
        <v>0</v>
      </c>
      <c r="U9" s="58" t="s">
        <v>611</v>
      </c>
      <c r="V9" s="58">
        <v>0.28999999999999998</v>
      </c>
      <c r="W9" s="58" t="s">
        <v>611</v>
      </c>
      <c r="X9" s="58">
        <v>0.1</v>
      </c>
      <c r="Y9" t="s">
        <v>607</v>
      </c>
      <c r="Z9" s="58">
        <v>1.55</v>
      </c>
      <c r="AA9" t="s">
        <v>611</v>
      </c>
      <c r="AB9" s="58">
        <v>2.06</v>
      </c>
      <c r="AC9" t="s">
        <v>611</v>
      </c>
      <c r="AD9" s="58">
        <v>0.86</v>
      </c>
      <c r="AE9" s="51">
        <f t="shared" si="2"/>
        <v>91.17</v>
      </c>
      <c r="AF9" s="81">
        <f>SUM(Z9,R9,L9)</f>
        <v>85.55</v>
      </c>
      <c r="AG9" s="80">
        <f t="shared" si="0"/>
        <v>0.93835691565207846</v>
      </c>
      <c r="AH9" s="3">
        <v>56.7</v>
      </c>
      <c r="AI9" s="93">
        <f t="shared" si="1"/>
        <v>0.96199364306485424</v>
      </c>
    </row>
    <row r="10" spans="1:35">
      <c r="A10" s="1"/>
      <c r="B10" s="10" t="s">
        <v>635</v>
      </c>
      <c r="C10" s="10" t="s">
        <v>636</v>
      </c>
      <c r="D10" s="21">
        <v>19.989999999999998</v>
      </c>
      <c r="E10" s="21">
        <v>14.99</v>
      </c>
      <c r="F10" s="73" t="s">
        <v>620</v>
      </c>
      <c r="G10" s="10" t="s">
        <v>637</v>
      </c>
      <c r="H10" s="10" t="s">
        <v>14</v>
      </c>
      <c r="I10" s="10" t="s">
        <v>16</v>
      </c>
      <c r="J10" s="10" t="s">
        <v>604</v>
      </c>
      <c r="K10" s="19" t="s">
        <v>607</v>
      </c>
      <c r="L10" s="55">
        <v>53</v>
      </c>
      <c r="M10" s="10" t="s">
        <v>605</v>
      </c>
      <c r="N10" s="55">
        <v>0</v>
      </c>
      <c r="O10" s="10" t="s">
        <v>606</v>
      </c>
      <c r="P10" s="58">
        <v>2.6</v>
      </c>
      <c r="Q10" t="s">
        <v>607</v>
      </c>
      <c r="R10" s="58">
        <v>31</v>
      </c>
      <c r="S10" s="58" t="s">
        <v>609</v>
      </c>
      <c r="T10" s="58">
        <v>0</v>
      </c>
      <c r="U10" s="58" t="s">
        <v>611</v>
      </c>
      <c r="V10" s="58">
        <v>0.28999999999999998</v>
      </c>
      <c r="W10" s="58" t="s">
        <v>611</v>
      </c>
      <c r="X10" s="58">
        <v>0.1</v>
      </c>
      <c r="Y10" t="s">
        <v>607</v>
      </c>
      <c r="Z10" s="58">
        <v>1.55</v>
      </c>
      <c r="AA10" t="s">
        <v>611</v>
      </c>
      <c r="AB10" s="58">
        <v>2.06</v>
      </c>
      <c r="AC10" t="s">
        <v>611</v>
      </c>
      <c r="AD10" s="58">
        <v>0.86</v>
      </c>
      <c r="AE10" s="51">
        <f t="shared" si="2"/>
        <v>91.17</v>
      </c>
      <c r="AF10" s="81">
        <f>SUM(Z10,T10,R10,L10)</f>
        <v>85.55</v>
      </c>
      <c r="AG10" s="80">
        <f t="shared" si="0"/>
        <v>0.93835691565207846</v>
      </c>
      <c r="AH10" s="3">
        <v>56.7</v>
      </c>
      <c r="AI10" s="93">
        <f t="shared" si="1"/>
        <v>0.96199364306485424</v>
      </c>
    </row>
    <row r="11" spans="1:35">
      <c r="A11" s="1"/>
      <c r="B11" s="10" t="s">
        <v>638</v>
      </c>
      <c r="C11" s="78" t="s">
        <v>639</v>
      </c>
      <c r="D11" s="21">
        <v>19.989999999999998</v>
      </c>
      <c r="E11" s="21">
        <v>14.99</v>
      </c>
      <c r="F11" s="73" t="s">
        <v>632</v>
      </c>
      <c r="G11" s="10" t="s">
        <v>640</v>
      </c>
      <c r="H11" s="10" t="s">
        <v>14</v>
      </c>
      <c r="I11" s="10" t="s">
        <v>16</v>
      </c>
      <c r="J11" s="10" t="s">
        <v>604</v>
      </c>
      <c r="K11" s="10" t="s">
        <v>15</v>
      </c>
      <c r="L11" s="55">
        <v>53</v>
      </c>
      <c r="M11" s="10" t="s">
        <v>607</v>
      </c>
      <c r="N11" s="55">
        <v>0.91169999999999995</v>
      </c>
      <c r="O11" s="10" t="s">
        <v>606</v>
      </c>
      <c r="P11" s="58">
        <v>2.6</v>
      </c>
      <c r="Q11" t="s">
        <v>607</v>
      </c>
      <c r="R11" s="58">
        <v>31</v>
      </c>
      <c r="S11" s="58" t="s">
        <v>609</v>
      </c>
      <c r="T11" s="58">
        <v>0</v>
      </c>
      <c r="U11" s="58" t="s">
        <v>611</v>
      </c>
      <c r="V11" s="58">
        <v>0.28999999999999998</v>
      </c>
      <c r="W11" s="58" t="s">
        <v>611</v>
      </c>
      <c r="X11" s="58">
        <v>0.1</v>
      </c>
      <c r="Y11" t="s">
        <v>607</v>
      </c>
      <c r="Z11" s="58">
        <v>1.55</v>
      </c>
      <c r="AA11" t="s">
        <v>611</v>
      </c>
      <c r="AB11" s="58">
        <v>2.06</v>
      </c>
      <c r="AC11" t="s">
        <v>611</v>
      </c>
      <c r="AD11" s="58">
        <v>0.86</v>
      </c>
      <c r="AE11" s="51">
        <f t="shared" si="2"/>
        <v>92.081700000000012</v>
      </c>
      <c r="AF11" s="81">
        <f>SUM(Z11,T11,R11,N11,L11)</f>
        <v>86.461700000000008</v>
      </c>
      <c r="AG11" s="80">
        <f t="shared" si="0"/>
        <v>0.93896724321987968</v>
      </c>
      <c r="AH11" s="3">
        <v>56.7</v>
      </c>
      <c r="AI11" s="93">
        <f t="shared" si="1"/>
        <v>0.9622265372690324</v>
      </c>
    </row>
    <row r="12" spans="1:35">
      <c r="A12" s="1"/>
      <c r="B12" s="10" t="s">
        <v>641</v>
      </c>
      <c r="C12" s="10" t="s">
        <v>642</v>
      </c>
      <c r="D12" s="21">
        <v>19.989999999999998</v>
      </c>
      <c r="E12" s="21">
        <v>14.99</v>
      </c>
      <c r="F12" s="73" t="s">
        <v>620</v>
      </c>
      <c r="G12" s="10" t="s">
        <v>643</v>
      </c>
      <c r="H12" s="10" t="s">
        <v>14</v>
      </c>
      <c r="I12" s="10" t="s">
        <v>16</v>
      </c>
      <c r="J12" s="10" t="s">
        <v>604</v>
      </c>
      <c r="K12" s="19" t="s">
        <v>607</v>
      </c>
      <c r="L12" s="55">
        <v>53</v>
      </c>
      <c r="M12" s="10" t="s">
        <v>605</v>
      </c>
      <c r="N12" s="55">
        <v>0</v>
      </c>
      <c r="O12" s="10" t="s">
        <v>606</v>
      </c>
      <c r="P12" s="58">
        <v>2.6</v>
      </c>
      <c r="Q12" t="s">
        <v>607</v>
      </c>
      <c r="R12" s="58">
        <v>31</v>
      </c>
      <c r="S12" s="58" t="s">
        <v>609</v>
      </c>
      <c r="T12" s="58">
        <v>0</v>
      </c>
      <c r="U12" s="58" t="s">
        <v>611</v>
      </c>
      <c r="V12" s="58">
        <v>0.28999999999999998</v>
      </c>
      <c r="W12" s="58" t="s">
        <v>611</v>
      </c>
      <c r="X12" s="58">
        <v>0.1</v>
      </c>
      <c r="Y12" t="s">
        <v>607</v>
      </c>
      <c r="Z12" s="58">
        <v>1.55</v>
      </c>
      <c r="AA12" t="s">
        <v>611</v>
      </c>
      <c r="AB12" s="58">
        <v>2.06</v>
      </c>
      <c r="AC12" t="s">
        <v>611</v>
      </c>
      <c r="AD12" s="58">
        <v>0.86</v>
      </c>
      <c r="AE12" s="51">
        <f t="shared" si="2"/>
        <v>91.17</v>
      </c>
      <c r="AF12" s="81">
        <f>SUM(Z12,T12,R12,L12)</f>
        <v>85.55</v>
      </c>
      <c r="AG12" s="80">
        <f t="shared" si="0"/>
        <v>0.93835691565207846</v>
      </c>
      <c r="AH12" s="3">
        <v>56.7</v>
      </c>
      <c r="AI12" s="93">
        <f t="shared" si="1"/>
        <v>0.96199364306485424</v>
      </c>
    </row>
    <row r="13" spans="1:35">
      <c r="A13" s="1"/>
      <c r="B13" s="10" t="s">
        <v>644</v>
      </c>
      <c r="C13" s="10" t="s">
        <v>645</v>
      </c>
      <c r="D13" s="21">
        <v>19.989999999999998</v>
      </c>
      <c r="E13" s="21">
        <v>14.99</v>
      </c>
      <c r="F13" s="73" t="s">
        <v>620</v>
      </c>
      <c r="G13" s="10" t="s">
        <v>646</v>
      </c>
      <c r="H13" s="10" t="s">
        <v>14</v>
      </c>
      <c r="I13" s="10" t="s">
        <v>16</v>
      </c>
      <c r="J13" s="10" t="s">
        <v>604</v>
      </c>
      <c r="K13" s="19" t="s">
        <v>607</v>
      </c>
      <c r="L13" s="55">
        <v>53</v>
      </c>
      <c r="M13" s="10" t="s">
        <v>605</v>
      </c>
      <c r="N13" s="55">
        <v>0</v>
      </c>
      <c r="O13" s="10" t="s">
        <v>606</v>
      </c>
      <c r="P13" s="58">
        <v>2.6</v>
      </c>
      <c r="Q13" t="s">
        <v>607</v>
      </c>
      <c r="R13" s="58">
        <v>31</v>
      </c>
      <c r="S13" s="58" t="s">
        <v>647</v>
      </c>
      <c r="T13" s="58">
        <v>1.3</v>
      </c>
      <c r="U13" s="58" t="s">
        <v>611</v>
      </c>
      <c r="V13" s="58">
        <v>0.28999999999999998</v>
      </c>
      <c r="W13" s="58" t="s">
        <v>611</v>
      </c>
      <c r="X13" s="58">
        <v>0.1</v>
      </c>
      <c r="Y13" t="s">
        <v>607</v>
      </c>
      <c r="Z13" s="58">
        <v>1.55</v>
      </c>
      <c r="AA13" t="s">
        <v>611</v>
      </c>
      <c r="AB13" s="58">
        <v>2.06</v>
      </c>
      <c r="AC13" t="s">
        <v>611</v>
      </c>
      <c r="AD13" s="58">
        <v>0.86</v>
      </c>
      <c r="AE13" s="51">
        <f t="shared" si="2"/>
        <v>91.17</v>
      </c>
      <c r="AF13" s="81">
        <f>SUM(Z13,R13,L13)</f>
        <v>85.55</v>
      </c>
      <c r="AG13" s="80">
        <f t="shared" si="0"/>
        <v>0.93835691565207846</v>
      </c>
      <c r="AH13" s="3">
        <v>56.7</v>
      </c>
      <c r="AI13" s="93">
        <f t="shared" si="1"/>
        <v>0.96199364306485424</v>
      </c>
    </row>
    <row r="14" spans="1:35">
      <c r="A14" s="1"/>
      <c r="B14" s="10" t="s">
        <v>648</v>
      </c>
      <c r="C14" s="10" t="s">
        <v>649</v>
      </c>
      <c r="D14" s="21">
        <v>19.989999999999998</v>
      </c>
      <c r="E14" s="21">
        <v>14.99</v>
      </c>
      <c r="F14" s="73" t="s">
        <v>620</v>
      </c>
      <c r="G14" s="10" t="s">
        <v>650</v>
      </c>
      <c r="H14" s="10" t="s">
        <v>14</v>
      </c>
      <c r="I14" s="10" t="s">
        <v>16</v>
      </c>
      <c r="J14" s="10" t="s">
        <v>615</v>
      </c>
      <c r="K14" s="10" t="s">
        <v>15</v>
      </c>
      <c r="L14" s="55">
        <v>53</v>
      </c>
      <c r="M14" s="10" t="s">
        <v>605</v>
      </c>
      <c r="N14" s="55">
        <v>0</v>
      </c>
      <c r="O14" s="10" t="s">
        <v>606</v>
      </c>
      <c r="P14" s="58">
        <v>2.6</v>
      </c>
      <c r="Q14" t="s">
        <v>607</v>
      </c>
      <c r="R14" s="58">
        <v>31</v>
      </c>
      <c r="S14" s="58" t="s">
        <v>609</v>
      </c>
      <c r="T14" s="58">
        <v>0</v>
      </c>
      <c r="U14" s="58" t="s">
        <v>611</v>
      </c>
      <c r="V14" s="58">
        <v>0.28999999999999998</v>
      </c>
      <c r="W14" s="58" t="s">
        <v>611</v>
      </c>
      <c r="X14" s="58">
        <v>0.1</v>
      </c>
      <c r="Y14" t="s">
        <v>607</v>
      </c>
      <c r="Z14" s="58">
        <v>1.55</v>
      </c>
      <c r="AA14" t="s">
        <v>611</v>
      </c>
      <c r="AB14" s="58">
        <v>2.06</v>
      </c>
      <c r="AC14" t="s">
        <v>611</v>
      </c>
      <c r="AD14" s="58">
        <v>0.86</v>
      </c>
      <c r="AE14" s="51">
        <f t="shared" si="2"/>
        <v>91.17</v>
      </c>
      <c r="AF14" s="81">
        <f>SUM(Z14,T14,R14)</f>
        <v>32.549999999999997</v>
      </c>
      <c r="AG14" s="80">
        <f t="shared" si="0"/>
        <v>0.35702533728200064</v>
      </c>
      <c r="AH14" s="3">
        <v>56.7</v>
      </c>
      <c r="AI14" s="93">
        <f t="shared" si="1"/>
        <v>0.60357070399675383</v>
      </c>
    </row>
    <row r="15" spans="1:35">
      <c r="A15" s="1"/>
      <c r="B15" s="10" t="s">
        <v>651</v>
      </c>
      <c r="C15" s="10" t="s">
        <v>652</v>
      </c>
      <c r="D15" s="21">
        <v>19.989999999999998</v>
      </c>
      <c r="E15" s="21">
        <v>14.99</v>
      </c>
      <c r="F15" s="73" t="s">
        <v>620</v>
      </c>
      <c r="G15" s="10" t="s">
        <v>653</v>
      </c>
      <c r="H15" s="10" t="s">
        <v>14</v>
      </c>
      <c r="I15" s="10" t="s">
        <v>16</v>
      </c>
      <c r="J15" s="10" t="s">
        <v>604</v>
      </c>
      <c r="K15" s="19" t="s">
        <v>607</v>
      </c>
      <c r="L15" s="55">
        <v>53</v>
      </c>
      <c r="M15" s="10" t="s">
        <v>605</v>
      </c>
      <c r="N15" s="55">
        <v>0</v>
      </c>
      <c r="O15" s="10" t="s">
        <v>616</v>
      </c>
      <c r="P15" s="58">
        <v>1.1499999999999999</v>
      </c>
      <c r="Q15" t="s">
        <v>607</v>
      </c>
      <c r="R15" s="58">
        <v>31</v>
      </c>
      <c r="S15" s="58" t="s">
        <v>609</v>
      </c>
      <c r="T15" s="58">
        <v>0</v>
      </c>
      <c r="U15" s="58" t="s">
        <v>611</v>
      </c>
      <c r="V15" s="58">
        <v>0.28999999999999998</v>
      </c>
      <c r="W15" s="58" t="s">
        <v>611</v>
      </c>
      <c r="X15" s="58">
        <v>0.1</v>
      </c>
      <c r="Y15" t="s">
        <v>607</v>
      </c>
      <c r="Z15" s="58">
        <v>1.55</v>
      </c>
      <c r="AA15" t="s">
        <v>611</v>
      </c>
      <c r="AB15" s="58">
        <v>2.06</v>
      </c>
      <c r="AC15" t="s">
        <v>611</v>
      </c>
      <c r="AD15" s="58">
        <v>0.86</v>
      </c>
      <c r="AE15" s="51">
        <f t="shared" si="2"/>
        <v>89.72</v>
      </c>
      <c r="AF15" s="81">
        <f>SUM(Z15,T15,R15,L15)</f>
        <v>85.55</v>
      </c>
      <c r="AG15" s="80">
        <f t="shared" si="0"/>
        <v>0.95352206865804723</v>
      </c>
      <c r="AH15" s="3">
        <v>56.7</v>
      </c>
      <c r="AI15" s="93">
        <f t="shared" si="1"/>
        <v>0.97152028411419189</v>
      </c>
    </row>
    <row r="16" spans="1:35">
      <c r="A16" s="1"/>
      <c r="B16" s="10" t="s">
        <v>654</v>
      </c>
      <c r="C16" s="10" t="s">
        <v>655</v>
      </c>
      <c r="D16" s="21">
        <v>19.989999999999998</v>
      </c>
      <c r="E16" s="21">
        <v>14.99</v>
      </c>
      <c r="F16" s="73" t="s">
        <v>620</v>
      </c>
      <c r="G16" s="10" t="s">
        <v>656</v>
      </c>
      <c r="H16" s="10" t="s">
        <v>14</v>
      </c>
      <c r="I16" s="10" t="s">
        <v>16</v>
      </c>
      <c r="J16" s="10" t="s">
        <v>604</v>
      </c>
      <c r="K16" s="10" t="s">
        <v>15</v>
      </c>
      <c r="L16" s="55">
        <v>53</v>
      </c>
      <c r="M16" s="10" t="s">
        <v>605</v>
      </c>
      <c r="N16" s="55">
        <v>0</v>
      </c>
      <c r="O16" s="10" t="s">
        <v>606</v>
      </c>
      <c r="P16" s="58">
        <v>2.56</v>
      </c>
      <c r="Q16" t="s">
        <v>607</v>
      </c>
      <c r="R16" s="58">
        <v>31</v>
      </c>
      <c r="S16" s="58" t="s">
        <v>617</v>
      </c>
      <c r="T16" s="58">
        <v>1.7</v>
      </c>
      <c r="U16" s="58" t="s">
        <v>611</v>
      </c>
      <c r="V16" s="58">
        <v>0.28999999999999998</v>
      </c>
      <c r="W16" s="58" t="s">
        <v>611</v>
      </c>
      <c r="X16" s="58">
        <v>0.1</v>
      </c>
      <c r="Y16" t="s">
        <v>607</v>
      </c>
      <c r="Z16" s="58">
        <v>1.55</v>
      </c>
      <c r="AA16" t="s">
        <v>611</v>
      </c>
      <c r="AB16" s="58">
        <v>2.06</v>
      </c>
      <c r="AC16" t="s">
        <v>611</v>
      </c>
      <c r="AD16" s="58">
        <v>0.86</v>
      </c>
      <c r="AE16" s="51">
        <f t="shared" si="2"/>
        <v>91.13</v>
      </c>
      <c r="AF16" s="81">
        <f>SUM(Z16,R16,N16,L16)</f>
        <v>85.55</v>
      </c>
      <c r="AG16" s="80">
        <f t="shared" si="0"/>
        <v>0.93876879183583894</v>
      </c>
      <c r="AH16" s="3">
        <v>56.7</v>
      </c>
      <c r="AI16" s="93">
        <f t="shared" si="1"/>
        <v>0.9622539403368735</v>
      </c>
    </row>
    <row r="17" spans="1:35">
      <c r="A17" s="1"/>
      <c r="B17" s="10" t="s">
        <v>657</v>
      </c>
      <c r="C17" s="10" t="s">
        <v>658</v>
      </c>
      <c r="D17" s="21">
        <v>19.989999999999998</v>
      </c>
      <c r="E17" s="21">
        <v>14.99</v>
      </c>
      <c r="F17" s="73" t="s">
        <v>620</v>
      </c>
      <c r="G17" s="10" t="s">
        <v>659</v>
      </c>
      <c r="H17" s="10" t="s">
        <v>14</v>
      </c>
      <c r="I17" s="10" t="s">
        <v>16</v>
      </c>
      <c r="J17" s="10" t="s">
        <v>604</v>
      </c>
      <c r="K17" s="10" t="s">
        <v>15</v>
      </c>
      <c r="L17" s="55">
        <v>53</v>
      </c>
      <c r="M17" s="10" t="s">
        <v>605</v>
      </c>
      <c r="N17" s="55">
        <v>0</v>
      </c>
      <c r="O17" s="10" t="s">
        <v>616</v>
      </c>
      <c r="P17" s="58">
        <v>1.1499999999999999</v>
      </c>
      <c r="Q17" t="s">
        <v>607</v>
      </c>
      <c r="R17" s="58">
        <v>31</v>
      </c>
      <c r="S17" s="58" t="s">
        <v>609</v>
      </c>
      <c r="T17" s="58">
        <v>0</v>
      </c>
      <c r="U17" s="58" t="s">
        <v>611</v>
      </c>
      <c r="V17" s="58">
        <v>0.28999999999999998</v>
      </c>
      <c r="W17" s="58" t="s">
        <v>611</v>
      </c>
      <c r="X17" s="58">
        <v>0.1</v>
      </c>
      <c r="Y17" t="s">
        <v>607</v>
      </c>
      <c r="Z17" s="58">
        <v>1.55</v>
      </c>
      <c r="AA17" t="s">
        <v>611</v>
      </c>
      <c r="AB17" s="58">
        <v>2.06</v>
      </c>
      <c r="AC17" t="s">
        <v>611</v>
      </c>
      <c r="AD17" s="58">
        <v>0.86</v>
      </c>
      <c r="AE17" s="51">
        <f t="shared" si="2"/>
        <v>89.72</v>
      </c>
      <c r="AF17" s="81">
        <f>SUM(Z17,T17,R17,L17)</f>
        <v>85.55</v>
      </c>
      <c r="AG17" s="80">
        <f t="shared" si="0"/>
        <v>0.95352206865804723</v>
      </c>
      <c r="AH17" s="3">
        <v>56.7</v>
      </c>
      <c r="AI17" s="93">
        <f t="shared" si="1"/>
        <v>0.97152028411419189</v>
      </c>
    </row>
    <row r="18" spans="1:35">
      <c r="A18" s="1"/>
      <c r="B18" s="10" t="s">
        <v>660</v>
      </c>
      <c r="C18" s="10" t="s">
        <v>661</v>
      </c>
      <c r="D18" s="21">
        <v>19.989999999999998</v>
      </c>
      <c r="E18" s="21">
        <v>14.99</v>
      </c>
      <c r="F18" s="73">
        <v>36</v>
      </c>
      <c r="G18" s="10" t="s">
        <v>662</v>
      </c>
      <c r="H18" s="10" t="s">
        <v>14</v>
      </c>
      <c r="I18" s="10" t="s">
        <v>16</v>
      </c>
      <c r="J18" s="10" t="s">
        <v>604</v>
      </c>
      <c r="K18" s="10" t="s">
        <v>607</v>
      </c>
      <c r="L18" s="55">
        <v>53</v>
      </c>
      <c r="M18" s="10" t="s">
        <v>605</v>
      </c>
      <c r="N18" s="55">
        <v>0</v>
      </c>
      <c r="O18" s="10" t="s">
        <v>616</v>
      </c>
      <c r="P18" s="58">
        <v>1.1499999999999999</v>
      </c>
      <c r="Q18" t="s">
        <v>607</v>
      </c>
      <c r="R18" s="58">
        <v>31</v>
      </c>
      <c r="S18" s="58" t="s">
        <v>609</v>
      </c>
      <c r="T18" s="58">
        <v>0</v>
      </c>
      <c r="U18" s="58" t="s">
        <v>611</v>
      </c>
      <c r="V18" s="58">
        <v>0.3</v>
      </c>
      <c r="W18" s="58" t="s">
        <v>611</v>
      </c>
      <c r="X18" s="58">
        <v>0.1</v>
      </c>
      <c r="Y18" t="s">
        <v>607</v>
      </c>
      <c r="Z18" s="58">
        <v>1.6</v>
      </c>
      <c r="AA18" t="s">
        <v>611</v>
      </c>
      <c r="AB18" s="58">
        <v>2.1</v>
      </c>
      <c r="AC18" t="s">
        <v>611</v>
      </c>
      <c r="AD18" s="58">
        <v>0.9</v>
      </c>
      <c r="AE18" s="51">
        <f>SUM(L18,P18,R18,T18,V18,X18,Z18,AB18,AD18)</f>
        <v>90.149999999999991</v>
      </c>
      <c r="AF18" s="81">
        <f>SUM(Z18,T18,R18,L18,)</f>
        <v>85.6</v>
      </c>
      <c r="AG18" s="80">
        <f t="shared" si="0"/>
        <v>0.94952856350526904</v>
      </c>
      <c r="AH18" s="3">
        <v>56.7</v>
      </c>
      <c r="AI18" s="93">
        <f t="shared" si="1"/>
        <v>0.96901600272386801</v>
      </c>
    </row>
    <row r="19" spans="1:35">
      <c r="A19" s="1"/>
      <c r="B19" s="10" t="s">
        <v>663</v>
      </c>
      <c r="C19" s="10" t="s">
        <v>664</v>
      </c>
      <c r="D19" s="21">
        <v>19.989999999999998</v>
      </c>
      <c r="E19" s="21">
        <v>14.99</v>
      </c>
      <c r="F19" s="73" t="s">
        <v>620</v>
      </c>
      <c r="G19" s="10" t="s">
        <v>665</v>
      </c>
      <c r="H19" s="10" t="s">
        <v>14</v>
      </c>
      <c r="I19" s="10" t="s">
        <v>16</v>
      </c>
      <c r="J19" s="10" t="s">
        <v>615</v>
      </c>
      <c r="K19" s="10" t="s">
        <v>15</v>
      </c>
      <c r="L19" s="55">
        <v>53</v>
      </c>
      <c r="M19" s="10" t="s">
        <v>605</v>
      </c>
      <c r="N19" s="55">
        <v>0</v>
      </c>
      <c r="O19" s="10" t="s">
        <v>616</v>
      </c>
      <c r="P19" s="58">
        <v>1.2</v>
      </c>
      <c r="Q19" t="s">
        <v>607</v>
      </c>
      <c r="R19" s="58">
        <v>31</v>
      </c>
      <c r="S19" s="58" t="s">
        <v>625</v>
      </c>
      <c r="T19" s="58">
        <v>0</v>
      </c>
      <c r="U19" s="58" t="s">
        <v>611</v>
      </c>
      <c r="V19" s="58">
        <v>0.28999999999999998</v>
      </c>
      <c r="W19" s="58" t="s">
        <v>611</v>
      </c>
      <c r="X19" s="58">
        <v>0.1</v>
      </c>
      <c r="Y19" t="s">
        <v>607</v>
      </c>
      <c r="Z19" s="58">
        <v>1.55</v>
      </c>
      <c r="AA19" t="s">
        <v>611</v>
      </c>
      <c r="AB19" s="58">
        <v>2.06</v>
      </c>
      <c r="AC19" t="s">
        <v>611</v>
      </c>
      <c r="AD19" s="58">
        <v>0.86</v>
      </c>
      <c r="AE19" s="51">
        <f>SUM(AD19,AB19,Z19,X19,R19,P19,N19,L19)</f>
        <v>89.77000000000001</v>
      </c>
      <c r="AF19" s="81">
        <f>SUM(Z19,R19,)</f>
        <v>32.549999999999997</v>
      </c>
      <c r="AG19" s="80">
        <f t="shared" si="0"/>
        <v>0.36259329397348772</v>
      </c>
      <c r="AH19" s="3">
        <v>56.7</v>
      </c>
      <c r="AI19" s="93">
        <f t="shared" si="1"/>
        <v>0.60933979654536752</v>
      </c>
    </row>
    <row r="20" spans="1:35">
      <c r="A20" s="1"/>
      <c r="B20" s="10" t="s">
        <v>666</v>
      </c>
      <c r="C20" s="10" t="s">
        <v>667</v>
      </c>
      <c r="D20" s="21">
        <v>19.989999999999998</v>
      </c>
      <c r="E20" s="21">
        <v>14.99</v>
      </c>
      <c r="F20" s="73" t="s">
        <v>620</v>
      </c>
      <c r="G20" s="10" t="s">
        <v>668</v>
      </c>
      <c r="H20" s="10" t="s">
        <v>14</v>
      </c>
      <c r="I20" s="10" t="s">
        <v>16</v>
      </c>
      <c r="J20" s="10" t="s">
        <v>604</v>
      </c>
      <c r="K20" s="19" t="s">
        <v>607</v>
      </c>
      <c r="L20" s="55">
        <v>53</v>
      </c>
      <c r="M20" s="10" t="s">
        <v>605</v>
      </c>
      <c r="N20" s="55">
        <v>0</v>
      </c>
      <c r="O20" s="10" t="s">
        <v>616</v>
      </c>
      <c r="P20" s="58">
        <v>1.2</v>
      </c>
      <c r="Q20" t="s">
        <v>607</v>
      </c>
      <c r="R20" s="58">
        <v>31</v>
      </c>
      <c r="S20" s="58" t="s">
        <v>609</v>
      </c>
      <c r="T20" s="58">
        <v>0</v>
      </c>
      <c r="U20" s="58" t="s">
        <v>611</v>
      </c>
      <c r="V20" s="58">
        <v>0.28999999999999998</v>
      </c>
      <c r="W20" s="58" t="s">
        <v>611</v>
      </c>
      <c r="X20" s="58">
        <v>0.1</v>
      </c>
      <c r="Y20" t="s">
        <v>607</v>
      </c>
      <c r="Z20" s="58">
        <v>1.55</v>
      </c>
      <c r="AA20" t="s">
        <v>611</v>
      </c>
      <c r="AB20" s="58">
        <v>2.06</v>
      </c>
      <c r="AC20" t="s">
        <v>611</v>
      </c>
      <c r="AD20" s="58">
        <v>0.86</v>
      </c>
      <c r="AE20" s="51">
        <f>SUM(AD20,AB20,Z20,X20,R20,P20,N20,L20)</f>
        <v>89.77000000000001</v>
      </c>
      <c r="AF20" s="81">
        <f>SUM(Z20,T20,R20,L20)</f>
        <v>85.55</v>
      </c>
      <c r="AG20" s="80">
        <f t="shared" si="0"/>
        <v>0.95299097694107149</v>
      </c>
      <c r="AH20" s="3">
        <v>56.7</v>
      </c>
      <c r="AI20" s="93">
        <f t="shared" ref="AI20:AI51" si="3">(AF20+AH20)/(AE20+AH20)</f>
        <v>0.97118863931180432</v>
      </c>
    </row>
    <row r="21" spans="1:35">
      <c r="A21" s="1"/>
      <c r="B21" s="10" t="s">
        <v>669</v>
      </c>
      <c r="C21" s="10" t="s">
        <v>670</v>
      </c>
      <c r="D21" s="21">
        <v>19.989999999999998</v>
      </c>
      <c r="E21" s="21">
        <v>14.99</v>
      </c>
      <c r="F21" s="73" t="s">
        <v>632</v>
      </c>
      <c r="G21" s="10" t="s">
        <v>671</v>
      </c>
      <c r="H21" s="10" t="s">
        <v>14</v>
      </c>
      <c r="I21" s="10" t="s">
        <v>16</v>
      </c>
      <c r="J21" s="10" t="s">
        <v>615</v>
      </c>
      <c r="K21" s="10" t="s">
        <v>15</v>
      </c>
      <c r="L21" s="55">
        <v>53</v>
      </c>
      <c r="M21" s="10" t="s">
        <v>605</v>
      </c>
      <c r="N21" s="55">
        <v>0</v>
      </c>
      <c r="O21" s="10" t="s">
        <v>629</v>
      </c>
      <c r="P21" s="58">
        <v>0</v>
      </c>
      <c r="Q21" t="s">
        <v>607</v>
      </c>
      <c r="R21" s="58">
        <v>31</v>
      </c>
      <c r="S21" s="58" t="s">
        <v>625</v>
      </c>
      <c r="T21" s="58">
        <v>0</v>
      </c>
      <c r="U21" s="58" t="s">
        <v>611</v>
      </c>
      <c r="V21" s="58">
        <v>0.28999999999999998</v>
      </c>
      <c r="W21" s="58" t="s">
        <v>611</v>
      </c>
      <c r="X21" s="58">
        <v>0.1</v>
      </c>
      <c r="Y21" t="s">
        <v>607</v>
      </c>
      <c r="Z21" s="58">
        <v>1.55</v>
      </c>
      <c r="AA21" t="s">
        <v>611</v>
      </c>
      <c r="AB21" s="58">
        <v>2.06</v>
      </c>
      <c r="AC21" t="s">
        <v>611</v>
      </c>
      <c r="AD21" s="58">
        <v>0.86</v>
      </c>
      <c r="AE21" s="51">
        <f>SUM(AD21,AB21,Z21,X21,R21,P21,N21,L21)</f>
        <v>88.57</v>
      </c>
      <c r="AF21" s="81">
        <f>SUM(R21,Z21)</f>
        <v>32.549999999999997</v>
      </c>
      <c r="AG21" s="80">
        <f t="shared" si="0"/>
        <v>0.36750592751495992</v>
      </c>
      <c r="AH21" s="3">
        <v>56.7</v>
      </c>
      <c r="AI21" s="93">
        <f t="shared" si="3"/>
        <v>0.61437323604322991</v>
      </c>
    </row>
    <row r="22" spans="1:35">
      <c r="A22" s="1"/>
      <c r="B22" s="10" t="s">
        <v>672</v>
      </c>
      <c r="C22" s="10" t="s">
        <v>673</v>
      </c>
      <c r="D22" s="21">
        <v>19.989999999999998</v>
      </c>
      <c r="E22" s="21">
        <v>14.99</v>
      </c>
      <c r="F22" s="73" t="s">
        <v>620</v>
      </c>
      <c r="G22" s="10" t="s">
        <v>674</v>
      </c>
      <c r="H22" s="10" t="s">
        <v>14</v>
      </c>
      <c r="I22" s="10" t="s">
        <v>16</v>
      </c>
      <c r="J22" s="10" t="s">
        <v>604</v>
      </c>
      <c r="K22" s="10" t="s">
        <v>15</v>
      </c>
      <c r="L22" s="55">
        <v>53</v>
      </c>
      <c r="M22" s="10" t="s">
        <v>605</v>
      </c>
      <c r="N22" s="55">
        <v>0</v>
      </c>
      <c r="O22" s="10" t="s">
        <v>606</v>
      </c>
      <c r="P22" s="58">
        <v>2.6</v>
      </c>
      <c r="Q22" t="s">
        <v>607</v>
      </c>
      <c r="R22" s="58">
        <v>31</v>
      </c>
      <c r="S22" s="58" t="s">
        <v>609</v>
      </c>
      <c r="T22" s="58">
        <v>0</v>
      </c>
      <c r="U22" s="58" t="s">
        <v>611</v>
      </c>
      <c r="V22" s="58">
        <v>0.28999999999999998</v>
      </c>
      <c r="W22" s="58" t="s">
        <v>611</v>
      </c>
      <c r="X22" s="58">
        <v>0.1</v>
      </c>
      <c r="Y22" t="s">
        <v>607</v>
      </c>
      <c r="Z22" s="58">
        <v>1.55</v>
      </c>
      <c r="AA22" t="s">
        <v>611</v>
      </c>
      <c r="AB22" s="58">
        <v>2.06</v>
      </c>
      <c r="AC22" t="s">
        <v>611</v>
      </c>
      <c r="AD22" s="58">
        <v>0.86</v>
      </c>
      <c r="AE22" s="51">
        <f>SUM(AD22,AB22,Z22,X22,R22,P22,N22,L22)</f>
        <v>91.17</v>
      </c>
      <c r="AF22" s="81">
        <f>SUM(Z22,T22,R22,L22)</f>
        <v>85.55</v>
      </c>
      <c r="AG22" s="80">
        <f t="shared" si="0"/>
        <v>0.93835691565207846</v>
      </c>
      <c r="AH22" s="3">
        <v>56.7</v>
      </c>
      <c r="AI22" s="93">
        <f t="shared" si="3"/>
        <v>0.96199364306485424</v>
      </c>
    </row>
    <row r="23" spans="1:35">
      <c r="A23" s="1"/>
      <c r="B23" s="10" t="s">
        <v>675</v>
      </c>
      <c r="C23" s="10" t="s">
        <v>676</v>
      </c>
      <c r="D23" s="21">
        <v>19.989999999999998</v>
      </c>
      <c r="E23" s="21">
        <v>14.99</v>
      </c>
      <c r="F23" s="73">
        <v>36</v>
      </c>
      <c r="G23" s="10" t="s">
        <v>677</v>
      </c>
      <c r="H23" s="10" t="s">
        <v>14</v>
      </c>
      <c r="I23" s="10" t="s">
        <v>16</v>
      </c>
      <c r="J23" s="10" t="s">
        <v>604</v>
      </c>
      <c r="K23" s="10"/>
      <c r="L23" s="55">
        <v>53</v>
      </c>
      <c r="M23" s="10" t="s">
        <v>607</v>
      </c>
      <c r="N23" s="55">
        <v>0.92900000000000005</v>
      </c>
      <c r="O23" s="10" t="s">
        <v>606</v>
      </c>
      <c r="P23" s="58">
        <v>2.6</v>
      </c>
      <c r="Q23" t="s">
        <v>607</v>
      </c>
      <c r="R23" s="58">
        <v>31</v>
      </c>
      <c r="S23" s="58" t="s">
        <v>647</v>
      </c>
      <c r="T23" s="58">
        <v>1.3</v>
      </c>
      <c r="U23" s="58" t="s">
        <v>611</v>
      </c>
      <c r="V23" s="58">
        <v>0.3</v>
      </c>
      <c r="W23" s="58" t="s">
        <v>611</v>
      </c>
      <c r="X23" s="58">
        <v>0.1</v>
      </c>
      <c r="Y23" t="s">
        <v>607</v>
      </c>
      <c r="Z23" s="58">
        <v>1.6</v>
      </c>
      <c r="AA23" t="s">
        <v>611</v>
      </c>
      <c r="AB23" s="58">
        <v>2.1</v>
      </c>
      <c r="AC23" t="s">
        <v>611</v>
      </c>
      <c r="AD23" s="58">
        <v>0.9</v>
      </c>
      <c r="AE23" s="51">
        <f>SUM(L23,P23,R23,T23,V23,X23,Z23,AB23,AD23)</f>
        <v>92.899999999999977</v>
      </c>
      <c r="AF23" s="81">
        <f>SUM(Z23,R23,N23,L23)</f>
        <v>86.528999999999996</v>
      </c>
      <c r="AG23" s="80">
        <f t="shared" si="0"/>
        <v>0.93142088266953738</v>
      </c>
      <c r="AH23" s="3">
        <v>56.7</v>
      </c>
      <c r="AI23" s="93">
        <f t="shared" si="3"/>
        <v>0.95741310160427817</v>
      </c>
    </row>
    <row r="24" spans="1:35">
      <c r="A24" s="1"/>
      <c r="B24" s="10" t="s">
        <v>678</v>
      </c>
      <c r="C24" s="10" t="s">
        <v>679</v>
      </c>
      <c r="D24" s="21">
        <v>19.989999999999998</v>
      </c>
      <c r="E24" s="21">
        <v>14.99</v>
      </c>
      <c r="F24" s="73" t="s">
        <v>620</v>
      </c>
      <c r="G24" s="10" t="s">
        <v>680</v>
      </c>
      <c r="H24" s="10" t="s">
        <v>14</v>
      </c>
      <c r="I24" s="10" t="s">
        <v>16</v>
      </c>
      <c r="J24" s="10" t="s">
        <v>615</v>
      </c>
      <c r="K24" s="10" t="s">
        <v>15</v>
      </c>
      <c r="L24" s="55">
        <v>53</v>
      </c>
      <c r="M24" s="10" t="s">
        <v>605</v>
      </c>
      <c r="N24" s="55">
        <v>0</v>
      </c>
      <c r="O24" s="10" t="s">
        <v>606</v>
      </c>
      <c r="P24" s="58">
        <v>2.6</v>
      </c>
      <c r="Q24" t="s">
        <v>607</v>
      </c>
      <c r="R24" s="58">
        <v>31</v>
      </c>
      <c r="S24" s="58" t="s">
        <v>617</v>
      </c>
      <c r="T24" s="58">
        <v>1.7</v>
      </c>
      <c r="U24" s="58" t="s">
        <v>611</v>
      </c>
      <c r="V24" s="58">
        <v>0.28999999999999998</v>
      </c>
      <c r="W24" s="58" t="s">
        <v>611</v>
      </c>
      <c r="X24" s="58">
        <v>0.1</v>
      </c>
      <c r="Y24" t="s">
        <v>607</v>
      </c>
      <c r="Z24" s="58">
        <v>1.55</v>
      </c>
      <c r="AA24" t="s">
        <v>611</v>
      </c>
      <c r="AB24" s="58">
        <v>2.06</v>
      </c>
      <c r="AC24" t="s">
        <v>611</v>
      </c>
      <c r="AD24" s="58">
        <v>0.86</v>
      </c>
      <c r="AE24" s="51">
        <f>SUM(AD24,AB24,Z24,X24,R24,P24,N24,L24)</f>
        <v>91.17</v>
      </c>
      <c r="AF24" s="81">
        <f>SUM(Z24,R24)</f>
        <v>32.549999999999997</v>
      </c>
      <c r="AG24" s="80">
        <f t="shared" si="0"/>
        <v>0.35702533728200064</v>
      </c>
      <c r="AH24" s="3">
        <v>56.7</v>
      </c>
      <c r="AI24" s="93">
        <f t="shared" si="3"/>
        <v>0.60357070399675383</v>
      </c>
    </row>
    <row r="25" spans="1:35">
      <c r="A25" s="1"/>
      <c r="B25" s="10" t="s">
        <v>681</v>
      </c>
      <c r="C25" s="10" t="s">
        <v>682</v>
      </c>
      <c r="D25" s="21">
        <v>19.989999999999998</v>
      </c>
      <c r="E25" s="21">
        <v>14.99</v>
      </c>
      <c r="F25" s="73" t="s">
        <v>620</v>
      </c>
      <c r="G25" s="10" t="s">
        <v>683</v>
      </c>
      <c r="H25" s="10" t="s">
        <v>14</v>
      </c>
      <c r="I25" s="10" t="s">
        <v>16</v>
      </c>
      <c r="J25" s="10" t="s">
        <v>604</v>
      </c>
      <c r="K25" s="19" t="s">
        <v>607</v>
      </c>
      <c r="L25" s="55">
        <v>53</v>
      </c>
      <c r="M25" s="10" t="s">
        <v>607</v>
      </c>
      <c r="N25" s="55">
        <v>0.88570000000000004</v>
      </c>
      <c r="O25" s="10" t="s">
        <v>629</v>
      </c>
      <c r="P25" s="58">
        <v>0</v>
      </c>
      <c r="Q25" t="s">
        <v>607</v>
      </c>
      <c r="R25" s="58">
        <v>31</v>
      </c>
      <c r="S25" s="58" t="s">
        <v>609</v>
      </c>
      <c r="T25" s="58">
        <v>0</v>
      </c>
      <c r="U25" s="58" t="s">
        <v>611</v>
      </c>
      <c r="V25" s="58">
        <v>0.28999999999999998</v>
      </c>
      <c r="W25" s="58" t="s">
        <v>611</v>
      </c>
      <c r="X25" s="58">
        <v>0.1</v>
      </c>
      <c r="Y25" t="s">
        <v>607</v>
      </c>
      <c r="Z25" s="58">
        <v>1.55</v>
      </c>
      <c r="AA25" t="s">
        <v>611</v>
      </c>
      <c r="AB25" s="58">
        <v>2.06</v>
      </c>
      <c r="AC25" t="s">
        <v>611</v>
      </c>
      <c r="AD25" s="58">
        <v>0.86</v>
      </c>
      <c r="AE25" s="51">
        <f>SUM(AD25,AB25,Z25,X25,R25,P25,N25,L25)</f>
        <v>89.455700000000007</v>
      </c>
      <c r="AF25" s="81">
        <f>SUM(T25,R25,N25,L25)</f>
        <v>84.8857</v>
      </c>
      <c r="AG25" s="80">
        <f t="shared" si="0"/>
        <v>0.94891326097722106</v>
      </c>
      <c r="AH25" s="3">
        <v>56.7</v>
      </c>
      <c r="AI25" s="93">
        <f t="shared" si="3"/>
        <v>0.96873197555757307</v>
      </c>
    </row>
    <row r="26" spans="1:35">
      <c r="A26" s="1"/>
      <c r="B26" s="10" t="s">
        <v>684</v>
      </c>
      <c r="C26" s="10" t="s">
        <v>685</v>
      </c>
      <c r="D26" s="21">
        <v>19.989999999999998</v>
      </c>
      <c r="E26" s="21">
        <v>14.99</v>
      </c>
      <c r="F26" s="73">
        <v>36</v>
      </c>
      <c r="G26" s="10" t="s">
        <v>686</v>
      </c>
      <c r="H26" s="10" t="s">
        <v>14</v>
      </c>
      <c r="I26" s="10" t="s">
        <v>16</v>
      </c>
      <c r="J26" s="10" t="s">
        <v>604</v>
      </c>
      <c r="K26" s="19"/>
      <c r="L26" s="55">
        <v>53</v>
      </c>
      <c r="M26" s="10" t="s">
        <v>607</v>
      </c>
      <c r="N26" s="55">
        <v>0.91600000000000004</v>
      </c>
      <c r="O26" s="10" t="s">
        <v>606</v>
      </c>
      <c r="P26" s="58">
        <v>2.6</v>
      </c>
      <c r="Q26" t="s">
        <v>607</v>
      </c>
      <c r="R26" s="58">
        <v>31</v>
      </c>
      <c r="S26" s="58" t="s">
        <v>609</v>
      </c>
      <c r="T26" s="58">
        <v>0</v>
      </c>
      <c r="U26" s="58" t="s">
        <v>611</v>
      </c>
      <c r="V26" s="58">
        <v>0.3</v>
      </c>
      <c r="W26" s="58" t="s">
        <v>611</v>
      </c>
      <c r="X26" s="58">
        <v>0.1</v>
      </c>
      <c r="Y26" t="s">
        <v>607</v>
      </c>
      <c r="Z26" s="58">
        <v>1.6</v>
      </c>
      <c r="AA26" t="s">
        <v>611</v>
      </c>
      <c r="AB26" s="58">
        <v>2.1</v>
      </c>
      <c r="AC26" t="s">
        <v>611</v>
      </c>
      <c r="AD26" s="58">
        <v>0.9</v>
      </c>
      <c r="AE26" s="51">
        <f>SUM(L26,P26,R26,T26,V26,X26,Z26,AB26,AD26)</f>
        <v>91.59999999999998</v>
      </c>
      <c r="AF26" s="81">
        <f>SUM(Z26,T26,R26,N26,L26)</f>
        <v>86.515999999999991</v>
      </c>
      <c r="AG26" s="80">
        <f t="shared" si="0"/>
        <v>0.94449781659388654</v>
      </c>
      <c r="AH26" s="3">
        <v>56.7</v>
      </c>
      <c r="AI26" s="93">
        <f t="shared" si="3"/>
        <v>0.96571813890761982</v>
      </c>
    </row>
    <row r="27" spans="1:35">
      <c r="A27" s="1"/>
      <c r="B27" s="10" t="s">
        <v>687</v>
      </c>
      <c r="C27" s="10" t="s">
        <v>688</v>
      </c>
      <c r="D27" s="21">
        <v>19.989999999999998</v>
      </c>
      <c r="E27" s="21">
        <v>14.99</v>
      </c>
      <c r="F27" s="73" t="s">
        <v>620</v>
      </c>
      <c r="G27" s="10" t="s">
        <v>689</v>
      </c>
      <c r="H27" s="10" t="s">
        <v>14</v>
      </c>
      <c r="I27" s="10" t="s">
        <v>16</v>
      </c>
      <c r="J27" s="10" t="s">
        <v>615</v>
      </c>
      <c r="K27" s="10" t="s">
        <v>15</v>
      </c>
      <c r="L27" s="55">
        <v>53</v>
      </c>
      <c r="M27" s="10" t="s">
        <v>615</v>
      </c>
      <c r="N27" s="55">
        <v>0.88570000000000004</v>
      </c>
      <c r="O27" s="10" t="s">
        <v>629</v>
      </c>
      <c r="P27" s="58">
        <v>0</v>
      </c>
      <c r="Q27" t="s">
        <v>607</v>
      </c>
      <c r="R27" s="58">
        <v>31</v>
      </c>
      <c r="S27" s="58" t="s">
        <v>625</v>
      </c>
      <c r="T27" s="58">
        <v>0</v>
      </c>
      <c r="U27" s="58" t="s">
        <v>611</v>
      </c>
      <c r="V27" s="58">
        <v>0.28999999999999998</v>
      </c>
      <c r="W27" s="58" t="s">
        <v>611</v>
      </c>
      <c r="X27" s="58">
        <v>0.1</v>
      </c>
      <c r="Y27" t="s">
        <v>607</v>
      </c>
      <c r="Z27" s="58">
        <v>1.55</v>
      </c>
      <c r="AA27" t="s">
        <v>611</v>
      </c>
      <c r="AB27" s="58">
        <v>2.06</v>
      </c>
      <c r="AC27" t="s">
        <v>611</v>
      </c>
      <c r="AD27" s="58">
        <v>0.86</v>
      </c>
      <c r="AE27" s="51">
        <f>SUM(AD27,AB27,Z27,X27,R27,P27,L27)</f>
        <v>88.57</v>
      </c>
      <c r="AF27" s="81">
        <f>SUM(Z27,R27)</f>
        <v>32.549999999999997</v>
      </c>
      <c r="AG27" s="80">
        <f t="shared" si="0"/>
        <v>0.36750592751495992</v>
      </c>
      <c r="AH27" s="3">
        <v>56.7</v>
      </c>
      <c r="AI27" s="93">
        <f t="shared" si="3"/>
        <v>0.61437323604322991</v>
      </c>
    </row>
    <row r="28" spans="1:35">
      <c r="A28" s="1"/>
      <c r="B28" s="10" t="s">
        <v>690</v>
      </c>
      <c r="C28" s="10" t="s">
        <v>691</v>
      </c>
      <c r="D28" s="21">
        <v>19.989999999999998</v>
      </c>
      <c r="E28" s="21">
        <v>14.99</v>
      </c>
      <c r="F28" s="73" t="s">
        <v>620</v>
      </c>
      <c r="G28" s="10" t="s">
        <v>692</v>
      </c>
      <c r="H28" s="10" t="s">
        <v>14</v>
      </c>
      <c r="I28" s="10" t="s">
        <v>16</v>
      </c>
      <c r="J28" s="10" t="s">
        <v>604</v>
      </c>
      <c r="K28" s="10" t="s">
        <v>15</v>
      </c>
      <c r="L28" s="55">
        <v>53</v>
      </c>
      <c r="M28" s="10" t="s">
        <v>607</v>
      </c>
      <c r="N28" s="55">
        <v>0.89770000000000005</v>
      </c>
      <c r="O28" s="10" t="s">
        <v>616</v>
      </c>
      <c r="P28" s="58">
        <v>1.2</v>
      </c>
      <c r="Q28" t="s">
        <v>607</v>
      </c>
      <c r="R28" s="58">
        <v>31</v>
      </c>
      <c r="S28" s="58" t="s">
        <v>609</v>
      </c>
      <c r="T28" s="58">
        <v>0</v>
      </c>
      <c r="U28" s="58" t="s">
        <v>611</v>
      </c>
      <c r="V28" s="58">
        <v>0.28999999999999998</v>
      </c>
      <c r="W28" s="58" t="s">
        <v>611</v>
      </c>
      <c r="X28" s="58">
        <v>0.1</v>
      </c>
      <c r="Y28" t="s">
        <v>607</v>
      </c>
      <c r="Z28" s="58">
        <v>1.55</v>
      </c>
      <c r="AA28" t="s">
        <v>611</v>
      </c>
      <c r="AB28" s="58">
        <v>2.06</v>
      </c>
      <c r="AC28" t="s">
        <v>611</v>
      </c>
      <c r="AD28" s="58">
        <v>0.86</v>
      </c>
      <c r="AE28" s="51">
        <f>SUM(AD28,AB28,Z28,X28,R28,P28,L28)</f>
        <v>89.77000000000001</v>
      </c>
      <c r="AF28" s="81">
        <f>SUM(Z28,T28,R28,N28,L28)</f>
        <v>86.447699999999998</v>
      </c>
      <c r="AG28" s="80">
        <f t="shared" si="0"/>
        <v>0.9629909769410715</v>
      </c>
      <c r="AH28" s="3">
        <v>56.7</v>
      </c>
      <c r="AI28" s="93">
        <f t="shared" si="3"/>
        <v>0.97731753942786892</v>
      </c>
    </row>
    <row r="29" spans="1:35">
      <c r="A29" s="1"/>
      <c r="B29" s="10" t="s">
        <v>693</v>
      </c>
      <c r="C29" s="10" t="s">
        <v>694</v>
      </c>
      <c r="D29" s="21">
        <v>19.989999999999998</v>
      </c>
      <c r="E29" s="21">
        <v>14.99</v>
      </c>
      <c r="F29" s="73" t="s">
        <v>620</v>
      </c>
      <c r="G29" s="10" t="s">
        <v>695</v>
      </c>
      <c r="H29" s="10" t="s">
        <v>14</v>
      </c>
      <c r="I29" s="10" t="s">
        <v>16</v>
      </c>
      <c r="J29" s="10" t="s">
        <v>615</v>
      </c>
      <c r="K29" s="10" t="s">
        <v>15</v>
      </c>
      <c r="L29" s="55">
        <v>53</v>
      </c>
      <c r="M29" s="10" t="s">
        <v>615</v>
      </c>
      <c r="N29" s="55">
        <v>0.91169999999999995</v>
      </c>
      <c r="O29" s="10" t="s">
        <v>606</v>
      </c>
      <c r="P29" s="58">
        <v>2.6</v>
      </c>
      <c r="Q29" t="s">
        <v>607</v>
      </c>
      <c r="R29" s="58">
        <v>31</v>
      </c>
      <c r="S29" s="58" t="s">
        <v>625</v>
      </c>
      <c r="T29" s="58">
        <v>0</v>
      </c>
      <c r="U29" s="58" t="s">
        <v>611</v>
      </c>
      <c r="V29" s="58">
        <v>0.28999999999999998</v>
      </c>
      <c r="W29" s="58" t="s">
        <v>611</v>
      </c>
      <c r="X29" s="58">
        <v>0.1</v>
      </c>
      <c r="Y29" t="s">
        <v>607</v>
      </c>
      <c r="Z29" s="58">
        <v>1.55</v>
      </c>
      <c r="AA29" t="s">
        <v>611</v>
      </c>
      <c r="AB29" s="58">
        <v>2.06</v>
      </c>
      <c r="AC29" t="s">
        <v>611</v>
      </c>
      <c r="AD29" s="58">
        <v>0.86</v>
      </c>
      <c r="AE29" s="51">
        <f>SUM(AD29,AB29,Z29,X29,R29,P29,L29)</f>
        <v>91.17</v>
      </c>
      <c r="AF29" s="81">
        <f>SUM(Z29,R29)</f>
        <v>32.549999999999997</v>
      </c>
      <c r="AG29" s="80">
        <f t="shared" si="0"/>
        <v>0.35702533728200064</v>
      </c>
      <c r="AH29" s="3">
        <v>56.7</v>
      </c>
      <c r="AI29" s="93">
        <f t="shared" si="3"/>
        <v>0.60357070399675383</v>
      </c>
    </row>
    <row r="30" spans="1:35">
      <c r="A30" s="1"/>
      <c r="B30" s="10" t="s">
        <v>696</v>
      </c>
      <c r="C30" s="10" t="s">
        <v>697</v>
      </c>
      <c r="D30" s="21">
        <v>19.989999999999998</v>
      </c>
      <c r="E30" s="21">
        <v>14.99</v>
      </c>
      <c r="F30" s="73">
        <v>36</v>
      </c>
      <c r="G30" s="10" t="s">
        <v>698</v>
      </c>
      <c r="H30" s="10" t="s">
        <v>14</v>
      </c>
      <c r="I30" s="10" t="s">
        <v>16</v>
      </c>
      <c r="J30" s="10" t="s">
        <v>604</v>
      </c>
      <c r="K30" s="10"/>
      <c r="L30" s="55">
        <v>53</v>
      </c>
      <c r="M30" s="10" t="s">
        <v>607</v>
      </c>
      <c r="N30" s="55">
        <v>0.91600000000000004</v>
      </c>
      <c r="O30" s="10" t="s">
        <v>606</v>
      </c>
      <c r="P30" s="58">
        <v>2.6</v>
      </c>
      <c r="Q30" t="s">
        <v>607</v>
      </c>
      <c r="R30" s="58">
        <v>31</v>
      </c>
      <c r="S30" s="58" t="s">
        <v>609</v>
      </c>
      <c r="T30" s="58">
        <v>0</v>
      </c>
      <c r="U30" s="58" t="s">
        <v>611</v>
      </c>
      <c r="V30" s="58">
        <v>0.3</v>
      </c>
      <c r="W30" s="58" t="s">
        <v>611</v>
      </c>
      <c r="X30" s="58">
        <v>0.1</v>
      </c>
      <c r="Y30" t="s">
        <v>607</v>
      </c>
      <c r="Z30" s="58">
        <v>1.6</v>
      </c>
      <c r="AA30" t="s">
        <v>611</v>
      </c>
      <c r="AB30" s="58">
        <v>2.1</v>
      </c>
      <c r="AC30" t="s">
        <v>611</v>
      </c>
      <c r="AD30" s="58">
        <v>0.9</v>
      </c>
      <c r="AE30" s="51">
        <f>SUM(L30,P30,R30,T30,V30,X30,Z30,AB30,AD30,)</f>
        <v>91.59999999999998</v>
      </c>
      <c r="AF30" s="81">
        <f>SUM(Z30,T30,R30,N30,L30)</f>
        <v>86.515999999999991</v>
      </c>
      <c r="AG30" s="80">
        <f t="shared" si="0"/>
        <v>0.94449781659388654</v>
      </c>
      <c r="AH30" s="3">
        <v>56.7</v>
      </c>
      <c r="AI30" s="93">
        <f t="shared" si="3"/>
        <v>0.96571813890761982</v>
      </c>
    </row>
    <row r="31" spans="1:35" s="66" customFormat="1" hidden="1">
      <c r="A31" s="61"/>
      <c r="B31" s="62" t="s">
        <v>699</v>
      </c>
      <c r="C31" s="62" t="s">
        <v>700</v>
      </c>
      <c r="D31" s="63">
        <v>19.989999999999998</v>
      </c>
      <c r="E31" s="63">
        <v>14.99</v>
      </c>
      <c r="F31" s="75" t="s">
        <v>632</v>
      </c>
      <c r="G31" s="62"/>
      <c r="H31" s="62" t="s">
        <v>14</v>
      </c>
      <c r="I31" s="62" t="s">
        <v>16</v>
      </c>
      <c r="J31" s="62"/>
      <c r="K31" s="62" t="s">
        <v>15</v>
      </c>
      <c r="L31" s="64">
        <v>53</v>
      </c>
      <c r="M31" s="62" t="s">
        <v>605</v>
      </c>
      <c r="N31" s="64"/>
      <c r="O31" s="62"/>
      <c r="P31" s="65"/>
      <c r="Q31" s="66" t="s">
        <v>607</v>
      </c>
      <c r="R31" s="65">
        <v>31</v>
      </c>
      <c r="S31" s="65"/>
      <c r="T31" s="65"/>
      <c r="U31" s="65" t="s">
        <v>611</v>
      </c>
      <c r="V31" s="65">
        <v>0.28999999999999998</v>
      </c>
      <c r="W31" s="65" t="s">
        <v>611</v>
      </c>
      <c r="X31" s="65">
        <v>0.1</v>
      </c>
      <c r="Y31" s="66" t="s">
        <v>607</v>
      </c>
      <c r="Z31" s="65">
        <v>1.55</v>
      </c>
      <c r="AA31" s="66" t="s">
        <v>611</v>
      </c>
      <c r="AB31" s="65">
        <v>2.06</v>
      </c>
      <c r="AC31" s="66" t="s">
        <v>611</v>
      </c>
      <c r="AD31" s="65">
        <v>0.86</v>
      </c>
      <c r="AE31" s="67">
        <f>SUM(AD31,AB31,Z31,X31,R31,P31,N31,L31)</f>
        <v>88.57</v>
      </c>
      <c r="AG31" s="80">
        <f t="shared" si="0"/>
        <v>0</v>
      </c>
      <c r="AH31" s="3">
        <v>56.7</v>
      </c>
      <c r="AI31" s="93">
        <f t="shared" si="3"/>
        <v>0.39030770289805194</v>
      </c>
    </row>
    <row r="32" spans="1:35">
      <c r="A32" s="1"/>
      <c r="B32" s="10" t="s">
        <v>701</v>
      </c>
      <c r="C32" s="10" t="s">
        <v>702</v>
      </c>
      <c r="D32" s="21">
        <v>19.989999999999998</v>
      </c>
      <c r="E32" s="21">
        <v>14.99</v>
      </c>
      <c r="F32" s="73" t="s">
        <v>620</v>
      </c>
      <c r="G32" s="10" t="s">
        <v>668</v>
      </c>
      <c r="H32" s="10" t="s">
        <v>14</v>
      </c>
      <c r="I32" s="10" t="s">
        <v>16</v>
      </c>
      <c r="J32" s="10" t="s">
        <v>615</v>
      </c>
      <c r="K32" s="10" t="s">
        <v>703</v>
      </c>
      <c r="L32" s="55">
        <v>53</v>
      </c>
      <c r="M32" s="10" t="s">
        <v>605</v>
      </c>
      <c r="N32" s="55">
        <v>0</v>
      </c>
      <c r="O32" s="10" t="s">
        <v>616</v>
      </c>
      <c r="P32" s="58">
        <v>1.2</v>
      </c>
      <c r="Q32" t="s">
        <v>607</v>
      </c>
      <c r="R32" s="58">
        <v>31</v>
      </c>
      <c r="S32" s="58" t="s">
        <v>625</v>
      </c>
      <c r="T32" s="58">
        <v>0</v>
      </c>
      <c r="U32" s="58" t="s">
        <v>611</v>
      </c>
      <c r="V32" s="58">
        <v>0.28999999999999998</v>
      </c>
      <c r="W32" s="58" t="s">
        <v>611</v>
      </c>
      <c r="X32" s="58">
        <v>0.1</v>
      </c>
      <c r="Y32" t="s">
        <v>607</v>
      </c>
      <c r="Z32" s="58">
        <v>1.55</v>
      </c>
      <c r="AA32" t="s">
        <v>611</v>
      </c>
      <c r="AB32" s="58">
        <v>2.06</v>
      </c>
      <c r="AC32" t="s">
        <v>611</v>
      </c>
      <c r="AD32" s="58">
        <v>0.86</v>
      </c>
      <c r="AE32" s="51">
        <f>SUM(AD32,AB32,Z32,X32,R32,P32,N32,L32)</f>
        <v>89.77000000000001</v>
      </c>
      <c r="AF32" s="81">
        <f>SUM(Z32,R32)</f>
        <v>32.549999999999997</v>
      </c>
      <c r="AG32" s="80">
        <f t="shared" si="0"/>
        <v>0.36259329397348772</v>
      </c>
      <c r="AH32" s="3">
        <v>56.7</v>
      </c>
      <c r="AI32" s="93">
        <f t="shared" si="3"/>
        <v>0.60933979654536752</v>
      </c>
    </row>
    <row r="33" spans="1:35">
      <c r="A33" s="1"/>
      <c r="B33" s="10" t="s">
        <v>704</v>
      </c>
      <c r="C33" s="10" t="s">
        <v>705</v>
      </c>
      <c r="D33" s="21">
        <v>19.989999999999998</v>
      </c>
      <c r="E33" s="21">
        <v>14.99</v>
      </c>
      <c r="F33" s="73">
        <v>36</v>
      </c>
      <c r="G33" s="10" t="s">
        <v>706</v>
      </c>
      <c r="H33" s="10" t="s">
        <v>14</v>
      </c>
      <c r="I33" s="10" t="s">
        <v>16</v>
      </c>
      <c r="J33" s="10" t="s">
        <v>604</v>
      </c>
      <c r="K33" s="10"/>
      <c r="L33" s="55">
        <v>53</v>
      </c>
      <c r="M33" s="10" t="s">
        <v>605</v>
      </c>
      <c r="N33" s="55">
        <v>0</v>
      </c>
      <c r="O33" s="10" t="s">
        <v>606</v>
      </c>
      <c r="P33" s="58">
        <v>2.6</v>
      </c>
      <c r="Q33" t="s">
        <v>607</v>
      </c>
      <c r="R33" s="58">
        <v>31</v>
      </c>
      <c r="S33" s="58" t="s">
        <v>609</v>
      </c>
      <c r="T33" s="58">
        <v>0</v>
      </c>
      <c r="U33" s="58" t="s">
        <v>611</v>
      </c>
      <c r="V33" s="58">
        <v>0.3</v>
      </c>
      <c r="W33" s="58" t="s">
        <v>611</v>
      </c>
      <c r="X33" s="58">
        <v>0.1</v>
      </c>
      <c r="Y33" t="s">
        <v>607</v>
      </c>
      <c r="Z33" s="58">
        <v>1.6</v>
      </c>
      <c r="AA33" t="s">
        <v>611</v>
      </c>
      <c r="AB33" s="58">
        <v>2.1</v>
      </c>
      <c r="AC33" t="s">
        <v>611</v>
      </c>
      <c r="AD33" s="58">
        <v>0.9</v>
      </c>
      <c r="AE33" s="51">
        <f>SUM(L33,N33,P33,R33,T33,V33,X33,Z33,AB33,AD33)</f>
        <v>91.59999999999998</v>
      </c>
      <c r="AF33" s="81">
        <f>SUM(Z33,T33,R33,L33)</f>
        <v>85.6</v>
      </c>
      <c r="AG33" s="80">
        <f t="shared" si="0"/>
        <v>0.93449781659388664</v>
      </c>
      <c r="AH33" s="3">
        <v>56.7</v>
      </c>
      <c r="AI33" s="93">
        <f t="shared" si="3"/>
        <v>0.95954146999325707</v>
      </c>
    </row>
    <row r="34" spans="1:35">
      <c r="A34" s="1"/>
      <c r="B34" s="10" t="s">
        <v>707</v>
      </c>
      <c r="C34" s="10" t="s">
        <v>708</v>
      </c>
      <c r="D34" s="21">
        <v>19.989999999999998</v>
      </c>
      <c r="E34" s="21">
        <v>14.99</v>
      </c>
      <c r="F34" s="73" t="s">
        <v>632</v>
      </c>
      <c r="G34" s="10" t="s">
        <v>709</v>
      </c>
      <c r="H34" s="10" t="s">
        <v>14</v>
      </c>
      <c r="I34" s="10" t="s">
        <v>16</v>
      </c>
      <c r="J34" s="10" t="s">
        <v>604</v>
      </c>
      <c r="K34" s="10" t="s">
        <v>15</v>
      </c>
      <c r="L34" s="55">
        <v>53</v>
      </c>
      <c r="M34" s="10" t="s">
        <v>607</v>
      </c>
      <c r="N34" s="55">
        <v>0</v>
      </c>
      <c r="O34" s="10" t="s">
        <v>629</v>
      </c>
      <c r="P34" s="58">
        <v>0</v>
      </c>
      <c r="Q34" t="s">
        <v>607</v>
      </c>
      <c r="R34" s="58">
        <v>31</v>
      </c>
      <c r="S34" s="58" t="s">
        <v>609</v>
      </c>
      <c r="T34" s="58">
        <v>0</v>
      </c>
      <c r="U34" s="58" t="s">
        <v>611</v>
      </c>
      <c r="V34" s="58">
        <v>0.28999999999999998</v>
      </c>
      <c r="W34" s="58" t="s">
        <v>611</v>
      </c>
      <c r="X34" s="58">
        <v>0.1</v>
      </c>
      <c r="Y34" t="s">
        <v>607</v>
      </c>
      <c r="Z34" s="58">
        <v>1.55</v>
      </c>
      <c r="AA34" t="s">
        <v>611</v>
      </c>
      <c r="AB34" s="58">
        <v>2.06</v>
      </c>
      <c r="AC34" t="s">
        <v>611</v>
      </c>
      <c r="AD34" s="58">
        <v>0.86</v>
      </c>
      <c r="AE34" s="51">
        <f>SUM(AD34,AB34,Z34,X34,R34,P34,N34,L34)</f>
        <v>88.57</v>
      </c>
      <c r="AF34" s="81">
        <f>SUM(Z34,T34,R34,N34,L34)</f>
        <v>85.55</v>
      </c>
      <c r="AG34" s="80">
        <f t="shared" si="0"/>
        <v>0.96590267584961054</v>
      </c>
      <c r="AH34" s="3">
        <v>56.7</v>
      </c>
      <c r="AI34" s="93">
        <f t="shared" si="3"/>
        <v>0.97921112411371936</v>
      </c>
    </row>
    <row r="35" spans="1:35">
      <c r="A35" s="1"/>
      <c r="B35" s="10" t="s">
        <v>710</v>
      </c>
      <c r="C35" s="10" t="s">
        <v>711</v>
      </c>
      <c r="D35" s="21">
        <v>19.989999999999998</v>
      </c>
      <c r="E35" s="21">
        <v>14.99</v>
      </c>
      <c r="F35" s="73">
        <v>36</v>
      </c>
      <c r="G35" s="10" t="s">
        <v>712</v>
      </c>
      <c r="H35" s="10" t="s">
        <v>14</v>
      </c>
      <c r="I35" s="10" t="s">
        <v>16</v>
      </c>
      <c r="J35" s="10" t="s">
        <v>604</v>
      </c>
      <c r="K35" s="10"/>
      <c r="L35" s="55">
        <v>53</v>
      </c>
      <c r="M35" s="10" t="s">
        <v>607</v>
      </c>
      <c r="N35" s="55">
        <v>0.91459999999999997</v>
      </c>
      <c r="O35" s="10" t="s">
        <v>606</v>
      </c>
      <c r="P35" s="58">
        <v>2.6</v>
      </c>
      <c r="Q35" t="s">
        <v>607</v>
      </c>
      <c r="R35" s="58">
        <v>31</v>
      </c>
      <c r="S35" s="58" t="s">
        <v>609</v>
      </c>
      <c r="T35" s="58">
        <v>0</v>
      </c>
      <c r="U35" s="58" t="s">
        <v>611</v>
      </c>
      <c r="V35" s="58">
        <v>0.28000000000000003</v>
      </c>
      <c r="W35" s="58" t="s">
        <v>611</v>
      </c>
      <c r="X35" s="58">
        <v>0.1</v>
      </c>
      <c r="Y35" t="s">
        <v>607</v>
      </c>
      <c r="Z35" s="58">
        <v>1.55</v>
      </c>
      <c r="AA35" t="s">
        <v>611</v>
      </c>
      <c r="AB35" s="58">
        <v>2.06</v>
      </c>
      <c r="AC35" t="s">
        <v>611</v>
      </c>
      <c r="AD35" s="58">
        <v>0.87333333333333296</v>
      </c>
      <c r="AE35" s="51">
        <f>SUM(L35,P35,R35,T35,V35,X35,Z35,AB35,AD35)</f>
        <v>91.463333333333324</v>
      </c>
      <c r="AF35" s="81">
        <f>SUM(Z35,T35,R35,N35,L35)</f>
        <v>86.46459999999999</v>
      </c>
      <c r="AG35" s="80">
        <f t="shared" si="0"/>
        <v>0.9453471336418966</v>
      </c>
      <c r="AH35" s="3">
        <v>56.7</v>
      </c>
      <c r="AI35" s="93">
        <f t="shared" si="3"/>
        <v>0.9662620081441653</v>
      </c>
    </row>
    <row r="36" spans="1:35">
      <c r="A36" s="1"/>
      <c r="B36" s="10" t="s">
        <v>713</v>
      </c>
      <c r="C36" s="10" t="s">
        <v>714</v>
      </c>
      <c r="D36" s="21">
        <v>19.989999999999998</v>
      </c>
      <c r="E36" s="21">
        <v>14.99</v>
      </c>
      <c r="F36" s="73">
        <v>36</v>
      </c>
      <c r="G36" s="10" t="s">
        <v>715</v>
      </c>
      <c r="H36" s="10" t="s">
        <v>14</v>
      </c>
      <c r="I36" s="10" t="s">
        <v>16</v>
      </c>
      <c r="J36" s="10" t="s">
        <v>604</v>
      </c>
      <c r="K36" s="10"/>
      <c r="L36" s="55">
        <v>53</v>
      </c>
      <c r="M36" s="10" t="s">
        <v>607</v>
      </c>
      <c r="N36" s="55">
        <v>0.92749999999999999</v>
      </c>
      <c r="O36" s="10" t="s">
        <v>606</v>
      </c>
      <c r="P36" s="58">
        <v>2.6</v>
      </c>
      <c r="Q36" t="s">
        <v>607</v>
      </c>
      <c r="R36" s="58">
        <v>31</v>
      </c>
      <c r="S36" s="58" t="s">
        <v>647</v>
      </c>
      <c r="T36" s="58">
        <v>1.3</v>
      </c>
      <c r="U36" s="58" t="s">
        <v>611</v>
      </c>
      <c r="V36" s="58">
        <v>0.27</v>
      </c>
      <c r="W36" s="58" t="s">
        <v>611</v>
      </c>
      <c r="X36" s="58">
        <v>0.1</v>
      </c>
      <c r="Y36" t="s">
        <v>607</v>
      </c>
      <c r="Z36" s="58">
        <v>1.55</v>
      </c>
      <c r="AA36" t="s">
        <v>611</v>
      </c>
      <c r="AB36" s="58">
        <v>2.06</v>
      </c>
      <c r="AC36" t="s">
        <v>611</v>
      </c>
      <c r="AD36" s="58">
        <v>0.87333333333333296</v>
      </c>
      <c r="AE36" s="51">
        <f>SUM(L36,P36,R36,T36,V36,X36,Z36,AB36,AD36)</f>
        <v>92.753333333333316</v>
      </c>
      <c r="AF36" s="81">
        <f>SUM(Z36,R36,N36,L36)</f>
        <v>86.477499999999992</v>
      </c>
      <c r="AG36" s="80">
        <f t="shared" si="0"/>
        <v>0.93233846043268898</v>
      </c>
      <c r="AH36" s="3">
        <v>56.7</v>
      </c>
      <c r="AI36" s="93">
        <f t="shared" si="3"/>
        <v>0.95800807386921238</v>
      </c>
    </row>
    <row r="37" spans="1:35">
      <c r="A37" s="1"/>
      <c r="B37" s="10" t="s">
        <v>716</v>
      </c>
      <c r="C37" s="10" t="s">
        <v>717</v>
      </c>
      <c r="D37" s="21">
        <v>19.989999999999998</v>
      </c>
      <c r="E37" s="21">
        <v>14.99</v>
      </c>
      <c r="F37" s="73">
        <v>36</v>
      </c>
      <c r="G37" s="10" t="s">
        <v>718</v>
      </c>
      <c r="H37" s="10" t="s">
        <v>14</v>
      </c>
      <c r="I37" s="10" t="s">
        <v>16</v>
      </c>
      <c r="J37" s="10" t="s">
        <v>604</v>
      </c>
      <c r="K37" s="10"/>
      <c r="L37" s="55">
        <v>53</v>
      </c>
      <c r="M37" s="10" t="s">
        <v>607</v>
      </c>
      <c r="N37" s="55">
        <v>0.91600000000000004</v>
      </c>
      <c r="O37" s="10" t="s">
        <v>606</v>
      </c>
      <c r="P37" s="58">
        <v>2.6</v>
      </c>
      <c r="Q37" t="s">
        <v>607</v>
      </c>
      <c r="R37" s="58">
        <v>31</v>
      </c>
      <c r="S37" s="58" t="s">
        <v>609</v>
      </c>
      <c r="T37" s="58">
        <v>0</v>
      </c>
      <c r="U37" s="58" t="s">
        <v>611</v>
      </c>
      <c r="V37" s="58">
        <v>0.3</v>
      </c>
      <c r="W37" s="58" t="s">
        <v>611</v>
      </c>
      <c r="X37" s="58">
        <v>0.1</v>
      </c>
      <c r="Y37" t="s">
        <v>607</v>
      </c>
      <c r="Z37" s="58">
        <v>1.6</v>
      </c>
      <c r="AA37" t="s">
        <v>611</v>
      </c>
      <c r="AB37" s="58">
        <v>2.1</v>
      </c>
      <c r="AC37" t="s">
        <v>611</v>
      </c>
      <c r="AD37" s="58">
        <v>0.9</v>
      </c>
      <c r="AE37" s="51">
        <f>SUM(L37,P37,R37,T37,V37,X37,Z37,AB37,AD37)</f>
        <v>91.59999999999998</v>
      </c>
      <c r="AF37" s="81">
        <f>SUM(Z37,T37,Q37,N37,L37)</f>
        <v>55.515999999999998</v>
      </c>
      <c r="AG37" s="80">
        <f t="shared" si="0"/>
        <v>0.60606986899563331</v>
      </c>
      <c r="AH37" s="3">
        <v>56.7</v>
      </c>
      <c r="AI37" s="93">
        <f t="shared" si="3"/>
        <v>0.75668240053944724</v>
      </c>
    </row>
    <row r="38" spans="1:35" s="66" customFormat="1" hidden="1">
      <c r="A38" s="61"/>
      <c r="B38" s="62" t="s">
        <v>719</v>
      </c>
      <c r="C38" s="62" t="s">
        <v>720</v>
      </c>
      <c r="D38" s="63">
        <v>19.989999999999998</v>
      </c>
      <c r="E38" s="63">
        <v>14.99</v>
      </c>
      <c r="F38" s="75" t="s">
        <v>620</v>
      </c>
      <c r="G38" s="62"/>
      <c r="H38" s="62" t="s">
        <v>14</v>
      </c>
      <c r="I38" s="62" t="s">
        <v>16</v>
      </c>
      <c r="J38" s="62"/>
      <c r="K38" s="62" t="s">
        <v>15</v>
      </c>
      <c r="L38" s="64">
        <v>53</v>
      </c>
      <c r="M38" s="62" t="s">
        <v>605</v>
      </c>
      <c r="N38" s="64"/>
      <c r="O38" s="62"/>
      <c r="P38" s="65"/>
      <c r="Q38" s="66" t="s">
        <v>607</v>
      </c>
      <c r="R38" s="65">
        <v>31</v>
      </c>
      <c r="S38" s="65"/>
      <c r="T38" s="65"/>
      <c r="U38" s="65" t="s">
        <v>611</v>
      </c>
      <c r="V38" s="65">
        <v>0.28999999999999998</v>
      </c>
      <c r="W38" s="65" t="s">
        <v>611</v>
      </c>
      <c r="X38" s="65">
        <v>0.1</v>
      </c>
      <c r="Y38" s="66" t="s">
        <v>607</v>
      </c>
      <c r="Z38" s="65">
        <v>1.55</v>
      </c>
      <c r="AA38" s="66" t="s">
        <v>611</v>
      </c>
      <c r="AB38" s="65">
        <v>2.06</v>
      </c>
      <c r="AC38" s="66" t="s">
        <v>611</v>
      </c>
      <c r="AD38" s="65">
        <v>0.86</v>
      </c>
      <c r="AE38" s="67">
        <f>SUM(AD38,AB38,Z38,X38,R38,P38,N38,L38)</f>
        <v>88.57</v>
      </c>
      <c r="AG38" s="80">
        <f t="shared" si="0"/>
        <v>0</v>
      </c>
      <c r="AH38" s="3">
        <v>56.7</v>
      </c>
      <c r="AI38" s="93">
        <f t="shared" si="3"/>
        <v>0.39030770289805194</v>
      </c>
    </row>
    <row r="39" spans="1:35">
      <c r="A39" s="1"/>
      <c r="B39" s="10" t="s">
        <v>721</v>
      </c>
      <c r="C39" s="10" t="s">
        <v>722</v>
      </c>
      <c r="D39" s="21">
        <v>19.989999999999998</v>
      </c>
      <c r="E39" s="21">
        <v>14.99</v>
      </c>
      <c r="F39" s="73">
        <v>36</v>
      </c>
      <c r="G39" s="10" t="s">
        <v>723</v>
      </c>
      <c r="H39" s="10" t="s">
        <v>14</v>
      </c>
      <c r="I39" s="10" t="s">
        <v>16</v>
      </c>
      <c r="J39" s="10" t="s">
        <v>604</v>
      </c>
      <c r="K39" s="10"/>
      <c r="L39" s="55">
        <v>53</v>
      </c>
      <c r="M39" s="10" t="s">
        <v>605</v>
      </c>
      <c r="N39" s="55">
        <v>0</v>
      </c>
      <c r="O39" s="10" t="s">
        <v>606</v>
      </c>
      <c r="P39" s="58">
        <v>2.6</v>
      </c>
      <c r="Q39" t="s">
        <v>607</v>
      </c>
      <c r="R39" s="58">
        <v>31</v>
      </c>
      <c r="S39" s="58" t="s">
        <v>609</v>
      </c>
      <c r="T39" s="58">
        <v>0</v>
      </c>
      <c r="U39" s="58" t="s">
        <v>611</v>
      </c>
      <c r="V39" s="58">
        <v>0.3</v>
      </c>
      <c r="W39" s="58" t="s">
        <v>611</v>
      </c>
      <c r="X39" s="58">
        <v>0.1</v>
      </c>
      <c r="Y39" t="s">
        <v>607</v>
      </c>
      <c r="Z39" s="58">
        <v>1.6</v>
      </c>
      <c r="AA39" t="s">
        <v>611</v>
      </c>
      <c r="AB39" s="58">
        <v>2.1</v>
      </c>
      <c r="AC39" t="s">
        <v>611</v>
      </c>
      <c r="AD39" s="58">
        <v>0.9</v>
      </c>
      <c r="AE39" s="51">
        <f>SUM(L39,N39,P39,R39,T39,V39,X39,Z39,AB39,AD39)</f>
        <v>91.59999999999998</v>
      </c>
      <c r="AF39" s="81">
        <f>SUM(Z39,T39,R39,L39)</f>
        <v>85.6</v>
      </c>
      <c r="AG39" s="80">
        <f t="shared" si="0"/>
        <v>0.93449781659388664</v>
      </c>
      <c r="AH39" s="3">
        <v>56.7</v>
      </c>
      <c r="AI39" s="93">
        <f t="shared" si="3"/>
        <v>0.95954146999325707</v>
      </c>
    </row>
    <row r="40" spans="1:35" s="66" customFormat="1" hidden="1">
      <c r="A40" s="61"/>
      <c r="B40" s="62" t="s">
        <v>724</v>
      </c>
      <c r="C40" s="62" t="s">
        <v>725</v>
      </c>
      <c r="D40" s="63">
        <v>19.989999999999998</v>
      </c>
      <c r="E40" s="63">
        <v>14.99</v>
      </c>
      <c r="F40" s="75" t="s">
        <v>620</v>
      </c>
      <c r="G40" s="62"/>
      <c r="H40" s="62" t="s">
        <v>14</v>
      </c>
      <c r="I40" s="62" t="s">
        <v>16</v>
      </c>
      <c r="J40" s="62"/>
      <c r="K40" s="68" t="s">
        <v>607</v>
      </c>
      <c r="L40" s="64">
        <v>53</v>
      </c>
      <c r="M40" s="62" t="s">
        <v>605</v>
      </c>
      <c r="N40" s="64"/>
      <c r="O40" s="62"/>
      <c r="P40" s="65"/>
      <c r="Q40" s="66" t="s">
        <v>607</v>
      </c>
      <c r="R40" s="65">
        <v>31</v>
      </c>
      <c r="S40" s="65"/>
      <c r="T40" s="65"/>
      <c r="U40" s="65" t="s">
        <v>611</v>
      </c>
      <c r="V40" s="65">
        <v>0.28999999999999998</v>
      </c>
      <c r="W40" s="65" t="s">
        <v>611</v>
      </c>
      <c r="X40" s="65">
        <v>0.1</v>
      </c>
      <c r="Y40" s="66" t="s">
        <v>607</v>
      </c>
      <c r="Z40" s="65">
        <v>1.55</v>
      </c>
      <c r="AA40" s="66" t="s">
        <v>611</v>
      </c>
      <c r="AB40" s="65">
        <v>2.06</v>
      </c>
      <c r="AC40" s="66" t="s">
        <v>611</v>
      </c>
      <c r="AD40" s="65">
        <v>0.86</v>
      </c>
      <c r="AE40" s="67">
        <f t="shared" ref="AE40:AE69" si="4">SUM(AD40,AB40,Z40,X40,R40,P40,N40,L40)</f>
        <v>88.57</v>
      </c>
      <c r="AG40" s="80">
        <f t="shared" si="0"/>
        <v>0</v>
      </c>
      <c r="AH40" s="3">
        <v>56.7</v>
      </c>
      <c r="AI40" s="93">
        <f t="shared" si="3"/>
        <v>0.39030770289805194</v>
      </c>
    </row>
    <row r="41" spans="1:35">
      <c r="A41" s="1"/>
      <c r="B41" s="10" t="s">
        <v>726</v>
      </c>
      <c r="C41" s="10" t="s">
        <v>727</v>
      </c>
      <c r="D41" s="21">
        <v>19.989999999999998</v>
      </c>
      <c r="E41" s="21">
        <v>14.99</v>
      </c>
      <c r="F41" s="73" t="s">
        <v>620</v>
      </c>
      <c r="G41" s="10" t="s">
        <v>728</v>
      </c>
      <c r="H41" s="10" t="s">
        <v>14</v>
      </c>
      <c r="I41" s="10" t="s">
        <v>16</v>
      </c>
      <c r="J41" s="10" t="s">
        <v>615</v>
      </c>
      <c r="K41" s="10" t="s">
        <v>15</v>
      </c>
      <c r="L41" s="55">
        <v>53</v>
      </c>
      <c r="M41" s="10" t="s">
        <v>605</v>
      </c>
      <c r="N41" s="55">
        <v>0</v>
      </c>
      <c r="O41" s="10" t="s">
        <v>616</v>
      </c>
      <c r="P41" s="58">
        <v>1.2</v>
      </c>
      <c r="Q41" t="s">
        <v>607</v>
      </c>
      <c r="R41" s="58">
        <v>31</v>
      </c>
      <c r="S41" s="58" t="s">
        <v>625</v>
      </c>
      <c r="T41" s="58">
        <v>0</v>
      </c>
      <c r="U41" s="58" t="s">
        <v>611</v>
      </c>
      <c r="V41" s="58">
        <v>0.28999999999999998</v>
      </c>
      <c r="W41" s="58" t="s">
        <v>611</v>
      </c>
      <c r="X41" s="58">
        <v>0.1</v>
      </c>
      <c r="Y41" t="s">
        <v>607</v>
      </c>
      <c r="Z41" s="58">
        <v>1.55</v>
      </c>
      <c r="AA41" t="s">
        <v>611</v>
      </c>
      <c r="AB41" s="58">
        <v>2.06</v>
      </c>
      <c r="AC41" t="s">
        <v>611</v>
      </c>
      <c r="AD41" s="58">
        <v>0.86</v>
      </c>
      <c r="AE41" s="51">
        <f t="shared" si="4"/>
        <v>89.77000000000001</v>
      </c>
      <c r="AF41" s="81">
        <f>SUM(Z41,R41)</f>
        <v>32.549999999999997</v>
      </c>
      <c r="AG41" s="80">
        <f t="shared" si="0"/>
        <v>0.36259329397348772</v>
      </c>
      <c r="AH41" s="3">
        <v>56.7</v>
      </c>
      <c r="AI41" s="93">
        <f t="shared" si="3"/>
        <v>0.60933979654536752</v>
      </c>
    </row>
    <row r="42" spans="1:35">
      <c r="A42" s="1"/>
      <c r="B42" s="10" t="s">
        <v>729</v>
      </c>
      <c r="C42" s="10" t="s">
        <v>730</v>
      </c>
      <c r="D42" s="21">
        <v>19.989999999999998</v>
      </c>
      <c r="E42" s="21">
        <v>14.99</v>
      </c>
      <c r="F42" s="73" t="s">
        <v>620</v>
      </c>
      <c r="G42" s="10" t="s">
        <v>731</v>
      </c>
      <c r="H42" s="10" t="s">
        <v>14</v>
      </c>
      <c r="I42" s="10" t="s">
        <v>16</v>
      </c>
      <c r="J42" s="10" t="s">
        <v>604</v>
      </c>
      <c r="K42" s="10" t="s">
        <v>15</v>
      </c>
      <c r="L42" s="55">
        <v>53</v>
      </c>
      <c r="M42" s="10" t="s">
        <v>605</v>
      </c>
      <c r="N42" s="55">
        <v>0</v>
      </c>
      <c r="O42" s="10" t="s">
        <v>606</v>
      </c>
      <c r="P42" s="58">
        <v>2.6</v>
      </c>
      <c r="Q42" t="s">
        <v>607</v>
      </c>
      <c r="R42" s="58">
        <v>31</v>
      </c>
      <c r="S42" s="58" t="s">
        <v>647</v>
      </c>
      <c r="T42" s="58">
        <v>1.3</v>
      </c>
      <c r="U42" s="58" t="s">
        <v>611</v>
      </c>
      <c r="V42" s="58">
        <v>0.28999999999999998</v>
      </c>
      <c r="W42" s="58" t="s">
        <v>611</v>
      </c>
      <c r="X42" s="58">
        <v>0.1</v>
      </c>
      <c r="Y42" t="s">
        <v>607</v>
      </c>
      <c r="Z42" s="58">
        <v>1.55</v>
      </c>
      <c r="AA42" t="s">
        <v>611</v>
      </c>
      <c r="AB42" s="58">
        <v>2.06</v>
      </c>
      <c r="AC42" t="s">
        <v>611</v>
      </c>
      <c r="AD42" s="58">
        <v>0.86</v>
      </c>
      <c r="AE42" s="51">
        <f t="shared" si="4"/>
        <v>91.17</v>
      </c>
      <c r="AF42" s="81">
        <f>SUM(Z42,R42,L42)</f>
        <v>85.55</v>
      </c>
      <c r="AG42" s="80">
        <f t="shared" si="0"/>
        <v>0.93835691565207846</v>
      </c>
      <c r="AH42" s="3">
        <v>56.7</v>
      </c>
      <c r="AI42" s="93">
        <f t="shared" si="3"/>
        <v>0.96199364306485424</v>
      </c>
    </row>
    <row r="43" spans="1:35">
      <c r="A43" s="1"/>
      <c r="B43" s="10" t="s">
        <v>732</v>
      </c>
      <c r="C43" s="10" t="s">
        <v>733</v>
      </c>
      <c r="D43" s="21">
        <v>19.989999999999998</v>
      </c>
      <c r="E43" s="21">
        <v>14.99</v>
      </c>
      <c r="F43" s="73" t="s">
        <v>620</v>
      </c>
      <c r="G43" s="10" t="s">
        <v>734</v>
      </c>
      <c r="H43" s="10" t="s">
        <v>14</v>
      </c>
      <c r="I43" s="10" t="s">
        <v>16</v>
      </c>
      <c r="J43" s="10" t="s">
        <v>615</v>
      </c>
      <c r="K43" s="10" t="s">
        <v>15</v>
      </c>
      <c r="L43" s="55">
        <v>53</v>
      </c>
      <c r="M43" s="10" t="s">
        <v>605</v>
      </c>
      <c r="N43" s="55">
        <v>0</v>
      </c>
      <c r="O43" s="10" t="s">
        <v>616</v>
      </c>
      <c r="P43" s="58">
        <v>1.2</v>
      </c>
      <c r="Q43" t="s">
        <v>607</v>
      </c>
      <c r="R43" s="58">
        <v>31</v>
      </c>
      <c r="S43" s="58" t="s">
        <v>625</v>
      </c>
      <c r="T43" s="58">
        <v>0</v>
      </c>
      <c r="U43" s="58" t="s">
        <v>611</v>
      </c>
      <c r="V43" s="58">
        <v>0.28999999999999998</v>
      </c>
      <c r="W43" s="58" t="s">
        <v>611</v>
      </c>
      <c r="X43" s="58">
        <v>0.1</v>
      </c>
      <c r="Y43" t="s">
        <v>607</v>
      </c>
      <c r="Z43" s="58">
        <v>1.55</v>
      </c>
      <c r="AA43" t="s">
        <v>611</v>
      </c>
      <c r="AB43" s="58">
        <v>2.06</v>
      </c>
      <c r="AC43" t="s">
        <v>611</v>
      </c>
      <c r="AD43" s="58">
        <v>0.86</v>
      </c>
      <c r="AE43" s="51">
        <f t="shared" si="4"/>
        <v>89.77000000000001</v>
      </c>
      <c r="AF43" s="81">
        <f>SUM(Z43,R43)</f>
        <v>32.549999999999997</v>
      </c>
      <c r="AG43" s="80">
        <f t="shared" si="0"/>
        <v>0.36259329397348772</v>
      </c>
      <c r="AH43" s="3">
        <v>56.7</v>
      </c>
      <c r="AI43" s="93">
        <f t="shared" si="3"/>
        <v>0.60933979654536752</v>
      </c>
    </row>
    <row r="44" spans="1:35">
      <c r="A44" s="1"/>
      <c r="B44" s="10" t="s">
        <v>735</v>
      </c>
      <c r="C44" s="10" t="s">
        <v>736</v>
      </c>
      <c r="D44" s="21">
        <v>19.989999999999998</v>
      </c>
      <c r="E44" s="21">
        <v>14.99</v>
      </c>
      <c r="F44" s="73" t="s">
        <v>620</v>
      </c>
      <c r="G44" s="10" t="s">
        <v>737</v>
      </c>
      <c r="H44" s="10" t="s">
        <v>14</v>
      </c>
      <c r="I44" s="10" t="s">
        <v>16</v>
      </c>
      <c r="J44" s="10" t="s">
        <v>604</v>
      </c>
      <c r="K44" s="10" t="s">
        <v>15</v>
      </c>
      <c r="L44" s="55">
        <v>53</v>
      </c>
      <c r="M44" s="10" t="s">
        <v>605</v>
      </c>
      <c r="N44" s="55">
        <v>0</v>
      </c>
      <c r="O44" s="10" t="s">
        <v>606</v>
      </c>
      <c r="P44" s="58">
        <v>2.6</v>
      </c>
      <c r="Q44" t="s">
        <v>607</v>
      </c>
      <c r="R44" s="58">
        <v>31</v>
      </c>
      <c r="S44" s="58" t="s">
        <v>609</v>
      </c>
      <c r="T44" s="58">
        <v>0</v>
      </c>
      <c r="U44" s="58" t="s">
        <v>611</v>
      </c>
      <c r="V44" s="58">
        <v>0.28999999999999998</v>
      </c>
      <c r="W44" s="58" t="s">
        <v>611</v>
      </c>
      <c r="X44" s="58">
        <v>0.1</v>
      </c>
      <c r="Y44" t="s">
        <v>607</v>
      </c>
      <c r="Z44" s="58">
        <v>1.55</v>
      </c>
      <c r="AA44" t="s">
        <v>611</v>
      </c>
      <c r="AB44" s="58">
        <v>2.06</v>
      </c>
      <c r="AC44" t="s">
        <v>611</v>
      </c>
      <c r="AD44" s="58">
        <v>0.86</v>
      </c>
      <c r="AE44" s="51">
        <f t="shared" si="4"/>
        <v>91.17</v>
      </c>
      <c r="AF44" s="81">
        <f>SUM(Z44,T44,R44,L44)</f>
        <v>85.55</v>
      </c>
      <c r="AG44" s="80">
        <f t="shared" si="0"/>
        <v>0.93835691565207846</v>
      </c>
      <c r="AH44" s="3">
        <v>56.7</v>
      </c>
      <c r="AI44" s="93">
        <f t="shared" si="3"/>
        <v>0.96199364306485424</v>
      </c>
    </row>
    <row r="45" spans="1:35">
      <c r="A45" s="1"/>
      <c r="B45" s="10" t="s">
        <v>738</v>
      </c>
      <c r="C45" s="10" t="s">
        <v>739</v>
      </c>
      <c r="D45" s="21">
        <v>19.989999999999998</v>
      </c>
      <c r="E45" s="21">
        <v>14.99</v>
      </c>
      <c r="F45" s="73" t="s">
        <v>620</v>
      </c>
      <c r="G45" s="10" t="s">
        <v>740</v>
      </c>
      <c r="H45" s="10" t="s">
        <v>14</v>
      </c>
      <c r="I45" s="10" t="s">
        <v>16</v>
      </c>
      <c r="J45" s="10" t="s">
        <v>604</v>
      </c>
      <c r="K45" s="19" t="s">
        <v>607</v>
      </c>
      <c r="L45" s="55">
        <v>53</v>
      </c>
      <c r="M45" s="10" t="s">
        <v>605</v>
      </c>
      <c r="N45" s="55">
        <v>0</v>
      </c>
      <c r="O45" s="10" t="s">
        <v>606</v>
      </c>
      <c r="P45" s="58">
        <v>2.6</v>
      </c>
      <c r="Q45" t="s">
        <v>607</v>
      </c>
      <c r="R45" s="58">
        <v>31</v>
      </c>
      <c r="S45" s="58" t="s">
        <v>609</v>
      </c>
      <c r="T45" s="58">
        <v>0</v>
      </c>
      <c r="U45" s="58" t="s">
        <v>611</v>
      </c>
      <c r="V45" s="58">
        <v>0.28999999999999998</v>
      </c>
      <c r="W45" s="58" t="s">
        <v>611</v>
      </c>
      <c r="X45" s="58">
        <v>0.1</v>
      </c>
      <c r="Y45" t="s">
        <v>607</v>
      </c>
      <c r="Z45" s="58">
        <v>1.55</v>
      </c>
      <c r="AA45" t="s">
        <v>611</v>
      </c>
      <c r="AB45" s="58">
        <v>2.06</v>
      </c>
      <c r="AC45" t="s">
        <v>611</v>
      </c>
      <c r="AD45" s="58">
        <v>0.86</v>
      </c>
      <c r="AE45" s="51">
        <f t="shared" si="4"/>
        <v>91.17</v>
      </c>
      <c r="AF45" s="81">
        <f>SUM(Z45,T45,R45,L45)</f>
        <v>85.55</v>
      </c>
      <c r="AG45" s="80">
        <f t="shared" si="0"/>
        <v>0.93835691565207846</v>
      </c>
      <c r="AH45" s="3">
        <v>56.7</v>
      </c>
      <c r="AI45" s="93">
        <f t="shared" si="3"/>
        <v>0.96199364306485424</v>
      </c>
    </row>
    <row r="46" spans="1:35">
      <c r="A46" s="1"/>
      <c r="B46" s="10" t="s">
        <v>741</v>
      </c>
      <c r="C46" s="10" t="s">
        <v>742</v>
      </c>
      <c r="D46" s="21">
        <v>19.989999999999998</v>
      </c>
      <c r="E46" s="21">
        <v>14.99</v>
      </c>
      <c r="F46" s="73" t="s">
        <v>620</v>
      </c>
      <c r="G46" s="10" t="s">
        <v>743</v>
      </c>
      <c r="H46" s="10" t="s">
        <v>14</v>
      </c>
      <c r="I46" s="10" t="s">
        <v>16</v>
      </c>
      <c r="J46" s="10" t="s">
        <v>604</v>
      </c>
      <c r="K46" s="19" t="s">
        <v>607</v>
      </c>
      <c r="L46" s="55">
        <v>53</v>
      </c>
      <c r="M46" s="10" t="s">
        <v>605</v>
      </c>
      <c r="N46" s="55">
        <v>0</v>
      </c>
      <c r="O46" s="10" t="s">
        <v>606</v>
      </c>
      <c r="P46" s="58">
        <v>2.6</v>
      </c>
      <c r="Q46" t="s">
        <v>607</v>
      </c>
      <c r="R46" s="58">
        <v>31</v>
      </c>
      <c r="S46" s="58" t="s">
        <v>609</v>
      </c>
      <c r="T46" s="58">
        <v>0</v>
      </c>
      <c r="U46" s="58" t="s">
        <v>611</v>
      </c>
      <c r="V46" s="58">
        <v>0.28999999999999998</v>
      </c>
      <c r="W46" s="58" t="s">
        <v>611</v>
      </c>
      <c r="X46" s="58">
        <v>0.1</v>
      </c>
      <c r="Y46" t="s">
        <v>607</v>
      </c>
      <c r="Z46" s="58">
        <v>1.55</v>
      </c>
      <c r="AA46" t="s">
        <v>611</v>
      </c>
      <c r="AB46" s="58">
        <v>2.06</v>
      </c>
      <c r="AC46" t="s">
        <v>611</v>
      </c>
      <c r="AD46" s="58">
        <v>0.86</v>
      </c>
      <c r="AE46" s="51">
        <f t="shared" si="4"/>
        <v>91.17</v>
      </c>
      <c r="AF46" s="81">
        <f>SUM(Z46,T46,R46,L46)</f>
        <v>85.55</v>
      </c>
      <c r="AG46" s="80">
        <f t="shared" si="0"/>
        <v>0.93835691565207846</v>
      </c>
      <c r="AH46" s="3">
        <v>56.7</v>
      </c>
      <c r="AI46" s="93">
        <f t="shared" si="3"/>
        <v>0.96199364306485424</v>
      </c>
    </row>
    <row r="47" spans="1:35">
      <c r="A47" s="1"/>
      <c r="B47" s="10" t="s">
        <v>744</v>
      </c>
      <c r="C47" s="10" t="s">
        <v>745</v>
      </c>
      <c r="D47" s="21">
        <v>19.989999999999998</v>
      </c>
      <c r="E47" s="21">
        <v>14.99</v>
      </c>
      <c r="F47" s="73" t="s">
        <v>632</v>
      </c>
      <c r="G47" s="10" t="s">
        <v>746</v>
      </c>
      <c r="H47" s="10" t="s">
        <v>14</v>
      </c>
      <c r="I47" s="10" t="s">
        <v>16</v>
      </c>
      <c r="J47" s="10" t="s">
        <v>615</v>
      </c>
      <c r="K47" s="10" t="s">
        <v>15</v>
      </c>
      <c r="L47" s="55">
        <v>53</v>
      </c>
      <c r="M47" s="10" t="s">
        <v>605</v>
      </c>
      <c r="N47" s="55">
        <v>0</v>
      </c>
      <c r="O47" s="10" t="s">
        <v>606</v>
      </c>
      <c r="P47" s="58">
        <v>2.6</v>
      </c>
      <c r="Q47" t="s">
        <v>607</v>
      </c>
      <c r="R47" s="58">
        <v>31</v>
      </c>
      <c r="S47" s="58" t="s">
        <v>625</v>
      </c>
      <c r="T47" s="58">
        <v>0</v>
      </c>
      <c r="U47" s="58" t="s">
        <v>611</v>
      </c>
      <c r="V47" s="58">
        <v>0.28999999999999998</v>
      </c>
      <c r="W47" s="58" t="s">
        <v>611</v>
      </c>
      <c r="X47" s="58">
        <v>0.1</v>
      </c>
      <c r="Y47" t="s">
        <v>607</v>
      </c>
      <c r="Z47" s="58">
        <v>1.55</v>
      </c>
      <c r="AA47" t="s">
        <v>611</v>
      </c>
      <c r="AB47" s="58">
        <v>2.06</v>
      </c>
      <c r="AC47" t="s">
        <v>611</v>
      </c>
      <c r="AD47" s="58">
        <v>0.86</v>
      </c>
      <c r="AE47" s="51">
        <f t="shared" si="4"/>
        <v>91.17</v>
      </c>
      <c r="AF47" s="81">
        <f>SUM(Z47,R47)</f>
        <v>32.549999999999997</v>
      </c>
      <c r="AG47" s="80">
        <f t="shared" si="0"/>
        <v>0.35702533728200064</v>
      </c>
      <c r="AH47" s="3">
        <v>56.7</v>
      </c>
      <c r="AI47" s="93">
        <f t="shared" si="3"/>
        <v>0.60357070399675383</v>
      </c>
    </row>
    <row r="48" spans="1:35">
      <c r="A48" s="1"/>
      <c r="B48" s="10" t="s">
        <v>747</v>
      </c>
      <c r="C48" s="10" t="s">
        <v>748</v>
      </c>
      <c r="D48" s="21">
        <v>19.989999999999998</v>
      </c>
      <c r="E48" s="21">
        <v>14.99</v>
      </c>
      <c r="F48" s="73" t="s">
        <v>620</v>
      </c>
      <c r="G48" s="10" t="s">
        <v>749</v>
      </c>
      <c r="H48" s="10" t="s">
        <v>14</v>
      </c>
      <c r="I48" s="10" t="s">
        <v>16</v>
      </c>
      <c r="J48" s="10" t="s">
        <v>604</v>
      </c>
      <c r="K48" s="10" t="s">
        <v>15</v>
      </c>
      <c r="L48" s="55">
        <v>53</v>
      </c>
      <c r="M48" s="10" t="s">
        <v>605</v>
      </c>
      <c r="N48" s="55">
        <v>0</v>
      </c>
      <c r="O48" s="10" t="s">
        <v>629</v>
      </c>
      <c r="P48" s="58">
        <v>0</v>
      </c>
      <c r="Q48" t="s">
        <v>607</v>
      </c>
      <c r="R48" s="58">
        <v>31</v>
      </c>
      <c r="S48" s="58" t="s">
        <v>609</v>
      </c>
      <c r="T48" s="58">
        <v>0</v>
      </c>
      <c r="U48" s="58" t="s">
        <v>611</v>
      </c>
      <c r="V48" s="58">
        <v>0.28999999999999998</v>
      </c>
      <c r="W48" s="58" t="s">
        <v>611</v>
      </c>
      <c r="X48" s="58">
        <v>0.1</v>
      </c>
      <c r="Y48" t="s">
        <v>607</v>
      </c>
      <c r="Z48" s="58">
        <v>1.55</v>
      </c>
      <c r="AA48" t="s">
        <v>611</v>
      </c>
      <c r="AB48" s="58">
        <v>2.06</v>
      </c>
      <c r="AC48" t="s">
        <v>611</v>
      </c>
      <c r="AD48" s="58">
        <v>0.86</v>
      </c>
      <c r="AE48" s="51">
        <f t="shared" si="4"/>
        <v>88.57</v>
      </c>
      <c r="AF48" s="81">
        <f>SUM(Z48,T48,R48,L48)</f>
        <v>85.55</v>
      </c>
      <c r="AG48" s="80">
        <f t="shared" si="0"/>
        <v>0.96590267584961054</v>
      </c>
      <c r="AH48" s="3">
        <v>56.7</v>
      </c>
      <c r="AI48" s="93">
        <f t="shared" si="3"/>
        <v>0.97921112411371936</v>
      </c>
    </row>
    <row r="49" spans="1:35">
      <c r="A49" s="1"/>
      <c r="B49" s="10" t="s">
        <v>750</v>
      </c>
      <c r="C49" s="10" t="s">
        <v>751</v>
      </c>
      <c r="D49" s="21">
        <v>19.989999999999998</v>
      </c>
      <c r="E49" s="21">
        <v>14.99</v>
      </c>
      <c r="F49" s="73" t="s">
        <v>620</v>
      </c>
      <c r="G49" s="10" t="s">
        <v>752</v>
      </c>
      <c r="H49" s="10" t="s">
        <v>14</v>
      </c>
      <c r="I49" s="10" t="s">
        <v>16</v>
      </c>
      <c r="J49" s="10" t="s">
        <v>604</v>
      </c>
      <c r="K49" s="19" t="s">
        <v>607</v>
      </c>
      <c r="L49" s="55">
        <v>53</v>
      </c>
      <c r="M49" s="10" t="s">
        <v>607</v>
      </c>
      <c r="N49" s="55">
        <v>0.91169999999999995</v>
      </c>
      <c r="O49" s="10" t="s">
        <v>606</v>
      </c>
      <c r="P49" s="58">
        <v>2.6</v>
      </c>
      <c r="Q49" t="s">
        <v>607</v>
      </c>
      <c r="R49" s="58">
        <v>31</v>
      </c>
      <c r="S49" s="58" t="s">
        <v>609</v>
      </c>
      <c r="T49" s="58">
        <v>0</v>
      </c>
      <c r="U49" s="58" t="s">
        <v>611</v>
      </c>
      <c r="V49" s="58">
        <v>0.28999999999999998</v>
      </c>
      <c r="W49" s="58" t="s">
        <v>611</v>
      </c>
      <c r="X49" s="58">
        <v>0.1</v>
      </c>
      <c r="Y49" t="s">
        <v>607</v>
      </c>
      <c r="Z49" s="58">
        <v>1.55</v>
      </c>
      <c r="AA49" t="s">
        <v>611</v>
      </c>
      <c r="AB49" s="58">
        <v>2.06</v>
      </c>
      <c r="AC49" t="s">
        <v>611</v>
      </c>
      <c r="AD49" s="58">
        <v>0.86</v>
      </c>
      <c r="AE49" s="51">
        <f>SUM(AD49,AB49,Z49,X49,R49,P49,L49)</f>
        <v>91.17</v>
      </c>
      <c r="AF49" s="81">
        <f>SUM(Z49,T49,R49,N49,L49)</f>
        <v>86.461700000000008</v>
      </c>
      <c r="AG49" s="80">
        <f t="shared" si="0"/>
        <v>0.94835691565207858</v>
      </c>
      <c r="AH49" s="3">
        <v>56.7</v>
      </c>
      <c r="AI49" s="93">
        <f t="shared" si="3"/>
        <v>0.96815919388652194</v>
      </c>
    </row>
    <row r="50" spans="1:35">
      <c r="A50" s="1"/>
      <c r="B50" s="10" t="s">
        <v>753</v>
      </c>
      <c r="C50" s="10" t="s">
        <v>754</v>
      </c>
      <c r="D50" s="21">
        <v>19.989999999999998</v>
      </c>
      <c r="E50" s="21">
        <v>14.99</v>
      </c>
      <c r="F50" s="73" t="s">
        <v>620</v>
      </c>
      <c r="G50" s="10" t="s">
        <v>755</v>
      </c>
      <c r="H50" s="10" t="s">
        <v>14</v>
      </c>
      <c r="I50" s="10" t="s">
        <v>16</v>
      </c>
      <c r="J50" s="10" t="s">
        <v>615</v>
      </c>
      <c r="K50" s="10" t="s">
        <v>15</v>
      </c>
      <c r="L50" s="55">
        <v>53</v>
      </c>
      <c r="M50" s="10" t="s">
        <v>615</v>
      </c>
      <c r="N50" s="55">
        <v>0.91169999999999995</v>
      </c>
      <c r="O50" s="10" t="s">
        <v>606</v>
      </c>
      <c r="P50" s="58">
        <v>2.6</v>
      </c>
      <c r="Q50" t="s">
        <v>607</v>
      </c>
      <c r="R50" s="58">
        <v>31</v>
      </c>
      <c r="S50" s="58" t="s">
        <v>625</v>
      </c>
      <c r="T50" s="58">
        <v>0</v>
      </c>
      <c r="U50" s="58" t="s">
        <v>611</v>
      </c>
      <c r="V50" s="58">
        <v>0.28999999999999998</v>
      </c>
      <c r="W50" s="58" t="s">
        <v>611</v>
      </c>
      <c r="X50" s="58">
        <v>0.1</v>
      </c>
      <c r="Y50" t="s">
        <v>607</v>
      </c>
      <c r="Z50" s="58">
        <v>1.55</v>
      </c>
      <c r="AA50" t="s">
        <v>611</v>
      </c>
      <c r="AB50" s="58">
        <v>2.06</v>
      </c>
      <c r="AC50" t="s">
        <v>611</v>
      </c>
      <c r="AD50" s="58">
        <v>0.86</v>
      </c>
      <c r="AE50" s="51">
        <f>SUM(AD50,AB50,Z50,X50,R50,P50,L50)</f>
        <v>91.17</v>
      </c>
      <c r="AF50" s="81">
        <f>SUM(Z50,R50,P50,P50)</f>
        <v>37.75</v>
      </c>
      <c r="AG50" s="80">
        <f t="shared" si="0"/>
        <v>0.4140616430843479</v>
      </c>
      <c r="AH50" s="3">
        <v>56.7</v>
      </c>
      <c r="AI50" s="93">
        <f t="shared" si="3"/>
        <v>0.63873672820720906</v>
      </c>
    </row>
    <row r="51" spans="1:35">
      <c r="A51" s="1"/>
      <c r="B51" s="10" t="s">
        <v>756</v>
      </c>
      <c r="C51" s="10" t="s">
        <v>757</v>
      </c>
      <c r="D51" s="21">
        <v>19.989999999999998</v>
      </c>
      <c r="E51" s="21">
        <v>14.99</v>
      </c>
      <c r="F51" s="73" t="s">
        <v>620</v>
      </c>
      <c r="G51" s="10" t="s">
        <v>758</v>
      </c>
      <c r="H51" s="10" t="s">
        <v>14</v>
      </c>
      <c r="I51" s="10" t="s">
        <v>16</v>
      </c>
      <c r="J51" s="10" t="s">
        <v>604</v>
      </c>
      <c r="K51" s="19" t="s">
        <v>607</v>
      </c>
      <c r="L51" s="55">
        <v>53</v>
      </c>
      <c r="M51" s="10" t="s">
        <v>607</v>
      </c>
      <c r="N51" s="55">
        <v>0.91169999999999995</v>
      </c>
      <c r="O51" s="10" t="s">
        <v>606</v>
      </c>
      <c r="P51" s="58">
        <v>2.6</v>
      </c>
      <c r="Q51" t="s">
        <v>607</v>
      </c>
      <c r="R51" s="58">
        <v>31</v>
      </c>
      <c r="S51" s="58" t="s">
        <v>609</v>
      </c>
      <c r="T51" s="58">
        <v>0</v>
      </c>
      <c r="U51" s="58" t="s">
        <v>611</v>
      </c>
      <c r="V51" s="58">
        <v>0.28999999999999998</v>
      </c>
      <c r="W51" s="58" t="s">
        <v>611</v>
      </c>
      <c r="X51" s="58">
        <v>0.1</v>
      </c>
      <c r="Y51" t="s">
        <v>607</v>
      </c>
      <c r="Z51" s="58">
        <v>1.55</v>
      </c>
      <c r="AA51" t="s">
        <v>611</v>
      </c>
      <c r="AB51" s="58">
        <v>2.06</v>
      </c>
      <c r="AC51" t="s">
        <v>611</v>
      </c>
      <c r="AD51" s="58">
        <v>0.86</v>
      </c>
      <c r="AE51" s="51">
        <f>SUM(AD51,AB51,Z51,X51,R51,P51,L51)</f>
        <v>91.17</v>
      </c>
      <c r="AF51" s="81">
        <f>SUM(Z51,T51,R51,N51,L51)</f>
        <v>86.461700000000008</v>
      </c>
      <c r="AG51" s="80">
        <f t="shared" si="0"/>
        <v>0.94835691565207858</v>
      </c>
      <c r="AH51" s="3">
        <v>56.7</v>
      </c>
      <c r="AI51" s="93">
        <f t="shared" si="3"/>
        <v>0.96815919388652194</v>
      </c>
    </row>
    <row r="52" spans="1:35">
      <c r="A52" s="1"/>
      <c r="B52" s="10" t="s">
        <v>759</v>
      </c>
      <c r="C52" s="10" t="s">
        <v>760</v>
      </c>
      <c r="D52" s="21">
        <v>19.989999999999998</v>
      </c>
      <c r="E52" s="21">
        <v>14.99</v>
      </c>
      <c r="F52" s="73" t="s">
        <v>620</v>
      </c>
      <c r="G52" s="10" t="s">
        <v>761</v>
      </c>
      <c r="H52" s="10" t="s">
        <v>14</v>
      </c>
      <c r="I52" s="10" t="s">
        <v>16</v>
      </c>
      <c r="J52" s="10" t="s">
        <v>615</v>
      </c>
      <c r="K52" s="10" t="s">
        <v>15</v>
      </c>
      <c r="L52" s="55">
        <v>53</v>
      </c>
      <c r="M52" s="10" t="s">
        <v>605</v>
      </c>
      <c r="N52" s="55">
        <v>0</v>
      </c>
      <c r="O52" s="10" t="s">
        <v>606</v>
      </c>
      <c r="P52" s="58">
        <v>2.6</v>
      </c>
      <c r="Q52" t="s">
        <v>607</v>
      </c>
      <c r="R52" s="58">
        <v>31</v>
      </c>
      <c r="S52" s="58" t="s">
        <v>625</v>
      </c>
      <c r="T52" s="58">
        <v>0</v>
      </c>
      <c r="U52" s="58" t="s">
        <v>611</v>
      </c>
      <c r="V52" s="58">
        <v>0.28999999999999998</v>
      </c>
      <c r="W52" s="58" t="s">
        <v>611</v>
      </c>
      <c r="X52" s="58">
        <v>0.1</v>
      </c>
      <c r="Y52" t="s">
        <v>607</v>
      </c>
      <c r="Z52" s="58">
        <v>1.55</v>
      </c>
      <c r="AA52" t="s">
        <v>611</v>
      </c>
      <c r="AB52" s="58">
        <v>2.06</v>
      </c>
      <c r="AC52" t="s">
        <v>611</v>
      </c>
      <c r="AD52" s="58">
        <v>0.86</v>
      </c>
      <c r="AE52" s="51">
        <f t="shared" si="4"/>
        <v>91.17</v>
      </c>
      <c r="AF52" s="81">
        <f>SUM(Z52,R52)</f>
        <v>32.549999999999997</v>
      </c>
      <c r="AG52" s="80">
        <f t="shared" si="0"/>
        <v>0.35702533728200064</v>
      </c>
      <c r="AH52" s="3">
        <v>56.7</v>
      </c>
      <c r="AI52" s="93">
        <f t="shared" ref="AI52:AI83" si="5">(AF52+AH52)/(AE52+AH52)</f>
        <v>0.60357070399675383</v>
      </c>
    </row>
    <row r="53" spans="1:35">
      <c r="A53" s="1"/>
      <c r="B53" s="10" t="s">
        <v>762</v>
      </c>
      <c r="C53" s="10" t="s">
        <v>763</v>
      </c>
      <c r="D53" s="21">
        <v>19.989999999999998</v>
      </c>
      <c r="E53" s="21">
        <v>14.99</v>
      </c>
      <c r="F53" s="73" t="s">
        <v>620</v>
      </c>
      <c r="G53" s="10" t="s">
        <v>764</v>
      </c>
      <c r="H53" s="10" t="s">
        <v>14</v>
      </c>
      <c r="I53" s="10" t="s">
        <v>16</v>
      </c>
      <c r="J53" s="10" t="s">
        <v>604</v>
      </c>
      <c r="K53" s="10" t="s">
        <v>15</v>
      </c>
      <c r="L53" s="55">
        <v>53</v>
      </c>
      <c r="M53" s="10" t="s">
        <v>607</v>
      </c>
      <c r="N53" s="55">
        <v>0.88570000000000004</v>
      </c>
      <c r="O53" s="10" t="s">
        <v>629</v>
      </c>
      <c r="P53" s="58">
        <v>0</v>
      </c>
      <c r="Q53" t="s">
        <v>607</v>
      </c>
      <c r="R53" s="58">
        <v>31</v>
      </c>
      <c r="S53" s="58" t="s">
        <v>609</v>
      </c>
      <c r="T53" s="58">
        <v>0</v>
      </c>
      <c r="U53" s="58" t="s">
        <v>611</v>
      </c>
      <c r="V53" s="58">
        <v>0.28999999999999998</v>
      </c>
      <c r="W53" s="58" t="s">
        <v>611</v>
      </c>
      <c r="X53" s="58">
        <v>0.1</v>
      </c>
      <c r="Y53" t="s">
        <v>607</v>
      </c>
      <c r="Z53" s="58">
        <v>1.55</v>
      </c>
      <c r="AA53" t="s">
        <v>611</v>
      </c>
      <c r="AB53" s="58">
        <v>2.06</v>
      </c>
      <c r="AC53" t="s">
        <v>611</v>
      </c>
      <c r="AD53" s="58">
        <v>0.86</v>
      </c>
      <c r="AE53" s="51">
        <f>SUM(AD53,AB53,Z53,X53,R53,P53,L53)</f>
        <v>88.57</v>
      </c>
      <c r="AF53" s="81">
        <f>SUM(Z53,T53,R53,N53,L53)</f>
        <v>86.435699999999997</v>
      </c>
      <c r="AG53" s="80">
        <f t="shared" si="0"/>
        <v>0.97590267584961055</v>
      </c>
      <c r="AH53" s="3">
        <v>56.7</v>
      </c>
      <c r="AI53" s="93">
        <f t="shared" si="5"/>
        <v>0.98530804708473874</v>
      </c>
    </row>
    <row r="54" spans="1:35">
      <c r="A54" s="1"/>
      <c r="B54" s="10" t="s">
        <v>765</v>
      </c>
      <c r="C54" s="10" t="s">
        <v>766</v>
      </c>
      <c r="D54" s="21">
        <v>19.989999999999998</v>
      </c>
      <c r="E54" s="21">
        <v>14.99</v>
      </c>
      <c r="F54" s="73" t="s">
        <v>620</v>
      </c>
      <c r="G54" s="10" t="s">
        <v>767</v>
      </c>
      <c r="H54" s="10" t="s">
        <v>14</v>
      </c>
      <c r="I54" s="10" t="s">
        <v>16</v>
      </c>
      <c r="J54" s="10" t="s">
        <v>615</v>
      </c>
      <c r="K54" s="10" t="s">
        <v>15</v>
      </c>
      <c r="L54" s="55">
        <v>53</v>
      </c>
      <c r="M54" s="10" t="s">
        <v>605</v>
      </c>
      <c r="N54" s="55">
        <v>0</v>
      </c>
      <c r="O54" s="10" t="s">
        <v>629</v>
      </c>
      <c r="P54" s="58">
        <v>0</v>
      </c>
      <c r="Q54" t="s">
        <v>607</v>
      </c>
      <c r="R54" s="58">
        <v>31</v>
      </c>
      <c r="S54" s="58" t="s">
        <v>625</v>
      </c>
      <c r="T54" s="58">
        <v>0</v>
      </c>
      <c r="U54" s="58" t="s">
        <v>611</v>
      </c>
      <c r="V54" s="58">
        <v>0.28999999999999998</v>
      </c>
      <c r="W54" s="58" t="s">
        <v>611</v>
      </c>
      <c r="X54" s="58">
        <v>0.1</v>
      </c>
      <c r="Y54" t="s">
        <v>607</v>
      </c>
      <c r="Z54" s="58">
        <v>1.55</v>
      </c>
      <c r="AA54" t="s">
        <v>611</v>
      </c>
      <c r="AB54" s="58">
        <v>2.06</v>
      </c>
      <c r="AC54" t="s">
        <v>611</v>
      </c>
      <c r="AD54" s="58">
        <v>0.86</v>
      </c>
      <c r="AE54" s="51">
        <f t="shared" si="4"/>
        <v>88.57</v>
      </c>
      <c r="AF54" s="81">
        <f>SUM(Z54,R54)</f>
        <v>32.549999999999997</v>
      </c>
      <c r="AG54" s="80">
        <f t="shared" si="0"/>
        <v>0.36750592751495992</v>
      </c>
      <c r="AH54" s="3">
        <v>56.7</v>
      </c>
      <c r="AI54" s="93">
        <f t="shared" si="5"/>
        <v>0.61437323604322991</v>
      </c>
    </row>
    <row r="55" spans="1:35">
      <c r="A55" s="1"/>
      <c r="B55" s="10" t="s">
        <v>768</v>
      </c>
      <c r="C55" s="10" t="s">
        <v>769</v>
      </c>
      <c r="D55" s="21">
        <v>19.989999999999998</v>
      </c>
      <c r="E55" s="21">
        <v>14.99</v>
      </c>
      <c r="F55" s="73" t="s">
        <v>770</v>
      </c>
      <c r="G55" s="10" t="s">
        <v>771</v>
      </c>
      <c r="H55" s="10" t="s">
        <v>14</v>
      </c>
      <c r="I55" s="10" t="s">
        <v>16</v>
      </c>
      <c r="J55" s="10" t="s">
        <v>604</v>
      </c>
      <c r="K55" s="10" t="s">
        <v>15</v>
      </c>
      <c r="L55" s="55">
        <v>53</v>
      </c>
      <c r="M55" s="10" t="s">
        <v>607</v>
      </c>
      <c r="N55" s="55">
        <v>0.91169999999999995</v>
      </c>
      <c r="O55" s="10" t="s">
        <v>606</v>
      </c>
      <c r="P55" s="58">
        <v>2.6</v>
      </c>
      <c r="Q55" t="s">
        <v>607</v>
      </c>
      <c r="R55" s="58">
        <v>31</v>
      </c>
      <c r="S55" s="58" t="s">
        <v>609</v>
      </c>
      <c r="T55" s="58">
        <v>0</v>
      </c>
      <c r="U55" s="58" t="s">
        <v>611</v>
      </c>
      <c r="V55" s="58">
        <v>0.28999999999999998</v>
      </c>
      <c r="W55" s="58" t="s">
        <v>611</v>
      </c>
      <c r="X55" s="58">
        <v>0.1</v>
      </c>
      <c r="Y55" t="s">
        <v>607</v>
      </c>
      <c r="Z55" s="58">
        <v>1.55</v>
      </c>
      <c r="AA55" t="s">
        <v>611</v>
      </c>
      <c r="AB55" s="58">
        <v>2.06</v>
      </c>
      <c r="AC55" t="s">
        <v>611</v>
      </c>
      <c r="AD55" s="58">
        <v>0.86</v>
      </c>
      <c r="AE55" s="51">
        <f t="shared" si="4"/>
        <v>92.081700000000012</v>
      </c>
      <c r="AF55" s="81">
        <f>SUM(Z55,T55,R55,N55,L55)</f>
        <v>86.461700000000008</v>
      </c>
      <c r="AG55" s="80">
        <f t="shared" si="0"/>
        <v>0.93896724321987968</v>
      </c>
      <c r="AH55" s="3">
        <v>56.7</v>
      </c>
      <c r="AI55" s="93">
        <f t="shared" si="5"/>
        <v>0.9622265372690324</v>
      </c>
    </row>
    <row r="56" spans="1:35">
      <c r="A56" s="1"/>
      <c r="B56" s="10" t="s">
        <v>772</v>
      </c>
      <c r="C56" s="10" t="s">
        <v>773</v>
      </c>
      <c r="D56" s="21">
        <v>19.989999999999998</v>
      </c>
      <c r="E56" s="21">
        <v>14.99</v>
      </c>
      <c r="F56" s="73">
        <v>36</v>
      </c>
      <c r="G56" s="10" t="s">
        <v>774</v>
      </c>
      <c r="H56" s="10" t="s">
        <v>14</v>
      </c>
      <c r="I56" s="10" t="s">
        <v>16</v>
      </c>
      <c r="J56" s="10" t="s">
        <v>604</v>
      </c>
      <c r="K56" s="10"/>
      <c r="L56" s="55">
        <v>53</v>
      </c>
      <c r="M56" s="10" t="s">
        <v>607</v>
      </c>
      <c r="N56" s="55">
        <v>0.90090000000000003</v>
      </c>
      <c r="O56" s="10" t="s">
        <v>606</v>
      </c>
      <c r="P56" s="58">
        <v>2.6</v>
      </c>
      <c r="Q56" t="s">
        <v>607</v>
      </c>
      <c r="R56" s="58">
        <v>31</v>
      </c>
      <c r="S56" s="58" t="s">
        <v>609</v>
      </c>
      <c r="T56" s="58">
        <v>0</v>
      </c>
      <c r="U56" s="58" t="s">
        <v>611</v>
      </c>
      <c r="V56" s="58">
        <v>0.28999999999999998</v>
      </c>
      <c r="W56" s="58" t="s">
        <v>611</v>
      </c>
      <c r="X56" s="58">
        <v>0.1</v>
      </c>
      <c r="Y56" t="s">
        <v>607</v>
      </c>
      <c r="Z56" s="58">
        <v>1.55</v>
      </c>
      <c r="AA56" t="s">
        <v>611</v>
      </c>
      <c r="AB56" s="58">
        <v>2.06</v>
      </c>
      <c r="AC56" t="s">
        <v>611</v>
      </c>
      <c r="AD56" s="58">
        <v>0.86</v>
      </c>
      <c r="AE56" s="51">
        <f>SUM(L56,P56,R5,T56,V56,X56,Z56,Z56)</f>
        <v>90.089999999999989</v>
      </c>
      <c r="AF56" s="81">
        <f>SUM(Z56,T56,R56,N56,L56)</f>
        <v>86.45089999999999</v>
      </c>
      <c r="AG56" s="80">
        <f t="shared" si="0"/>
        <v>0.95960594960594958</v>
      </c>
      <c r="AH56" s="3">
        <v>56.7</v>
      </c>
      <c r="AI56" s="93">
        <f t="shared" si="5"/>
        <v>0.97520880168948831</v>
      </c>
    </row>
    <row r="57" spans="1:35">
      <c r="A57" s="1"/>
      <c r="B57" s="10" t="s">
        <v>775</v>
      </c>
      <c r="C57" s="10" t="s">
        <v>776</v>
      </c>
      <c r="D57" s="21">
        <v>19.989999999999998</v>
      </c>
      <c r="E57" s="21">
        <v>14.99</v>
      </c>
      <c r="F57" s="73" t="s">
        <v>620</v>
      </c>
      <c r="G57" s="10" t="s">
        <v>777</v>
      </c>
      <c r="H57" s="10" t="s">
        <v>14</v>
      </c>
      <c r="I57" s="10" t="s">
        <v>16</v>
      </c>
      <c r="J57" s="10" t="s">
        <v>615</v>
      </c>
      <c r="K57" s="10" t="s">
        <v>15</v>
      </c>
      <c r="L57" s="55">
        <v>53</v>
      </c>
      <c r="M57" s="10" t="s">
        <v>615</v>
      </c>
      <c r="N57" s="55">
        <v>0.91169999999999995</v>
      </c>
      <c r="O57" s="10" t="s">
        <v>606</v>
      </c>
      <c r="P57" s="58">
        <v>2.6</v>
      </c>
      <c r="Q57" t="s">
        <v>607</v>
      </c>
      <c r="R57" s="58">
        <v>31</v>
      </c>
      <c r="S57" s="58" t="s">
        <v>625</v>
      </c>
      <c r="T57" s="58">
        <v>0</v>
      </c>
      <c r="U57" s="58" t="s">
        <v>611</v>
      </c>
      <c r="V57" s="58">
        <v>0.28999999999999998</v>
      </c>
      <c r="W57" s="58" t="s">
        <v>611</v>
      </c>
      <c r="X57" s="58">
        <v>0.1</v>
      </c>
      <c r="Y57" t="s">
        <v>607</v>
      </c>
      <c r="Z57" s="58">
        <v>1.55</v>
      </c>
      <c r="AA57" t="s">
        <v>611</v>
      </c>
      <c r="AB57" s="58">
        <v>2.06</v>
      </c>
      <c r="AC57" t="s">
        <v>611</v>
      </c>
      <c r="AD57" s="58">
        <v>0.86</v>
      </c>
      <c r="AE57" s="51">
        <f>SUM(AD57,AB57,Z57,X57,R57,P57,L57)</f>
        <v>91.17</v>
      </c>
      <c r="AF57" s="81">
        <f>SUM(Z57,R57)</f>
        <v>32.549999999999997</v>
      </c>
      <c r="AG57" s="80">
        <f t="shared" si="0"/>
        <v>0.35702533728200064</v>
      </c>
      <c r="AH57" s="3">
        <v>56.7</v>
      </c>
      <c r="AI57" s="93">
        <f t="shared" si="5"/>
        <v>0.60357070399675383</v>
      </c>
    </row>
    <row r="58" spans="1:35">
      <c r="A58" s="1"/>
      <c r="B58" s="10" t="s">
        <v>778</v>
      </c>
      <c r="C58" s="10" t="s">
        <v>779</v>
      </c>
      <c r="D58" s="21">
        <v>19.989999999999998</v>
      </c>
      <c r="E58" s="21">
        <v>14.99</v>
      </c>
      <c r="F58" s="73" t="s">
        <v>770</v>
      </c>
      <c r="G58" s="10" t="s">
        <v>780</v>
      </c>
      <c r="H58" s="10" t="s">
        <v>14</v>
      </c>
      <c r="I58" s="10" t="s">
        <v>16</v>
      </c>
      <c r="J58" s="10" t="s">
        <v>615</v>
      </c>
      <c r="K58" s="10" t="s">
        <v>15</v>
      </c>
      <c r="L58" s="55">
        <v>53</v>
      </c>
      <c r="M58" s="10" t="s">
        <v>605</v>
      </c>
      <c r="N58" s="55">
        <v>0</v>
      </c>
      <c r="O58" s="10" t="s">
        <v>606</v>
      </c>
      <c r="P58" s="58">
        <v>2.6</v>
      </c>
      <c r="Q58" t="s">
        <v>607</v>
      </c>
      <c r="R58" s="58">
        <v>31</v>
      </c>
      <c r="S58" s="58" t="s">
        <v>625</v>
      </c>
      <c r="T58" s="58">
        <v>0</v>
      </c>
      <c r="U58" s="58" t="s">
        <v>611</v>
      </c>
      <c r="V58" s="58">
        <v>0.28999999999999998</v>
      </c>
      <c r="W58" s="58" t="s">
        <v>611</v>
      </c>
      <c r="X58" s="58">
        <v>0.1</v>
      </c>
      <c r="Y58" t="s">
        <v>607</v>
      </c>
      <c r="Z58" s="58">
        <v>1.55</v>
      </c>
      <c r="AA58" t="s">
        <v>611</v>
      </c>
      <c r="AB58" s="58">
        <v>2.06</v>
      </c>
      <c r="AC58" t="s">
        <v>611</v>
      </c>
      <c r="AD58" s="58">
        <v>0.86</v>
      </c>
      <c r="AE58" s="51">
        <f t="shared" si="4"/>
        <v>91.17</v>
      </c>
      <c r="AF58" s="81">
        <f>SUM(Z58,R58,P58)</f>
        <v>35.15</v>
      </c>
      <c r="AG58" s="80">
        <f t="shared" si="0"/>
        <v>0.38554349018317424</v>
      </c>
      <c r="AH58" s="3">
        <v>56.7</v>
      </c>
      <c r="AI58" s="93">
        <f t="shared" si="5"/>
        <v>0.62115371610198145</v>
      </c>
    </row>
    <row r="59" spans="1:35" s="66" customFormat="1" hidden="1">
      <c r="A59" s="61"/>
      <c r="B59" s="62" t="s">
        <v>781</v>
      </c>
      <c r="C59" s="62" t="s">
        <v>782</v>
      </c>
      <c r="D59" s="63">
        <v>19.989999999999998</v>
      </c>
      <c r="E59" s="63">
        <v>14.99</v>
      </c>
      <c r="F59" s="75" t="s">
        <v>620</v>
      </c>
      <c r="G59" s="62"/>
      <c r="H59" s="62" t="s">
        <v>14</v>
      </c>
      <c r="I59" s="62" t="s">
        <v>16</v>
      </c>
      <c r="J59" s="62"/>
      <c r="K59" s="62" t="s">
        <v>15</v>
      </c>
      <c r="L59" s="64">
        <v>53</v>
      </c>
      <c r="M59" s="62"/>
      <c r="N59" s="64"/>
      <c r="O59" s="62"/>
      <c r="P59" s="65"/>
      <c r="Q59" s="66" t="s">
        <v>607</v>
      </c>
      <c r="R59" s="65">
        <v>31</v>
      </c>
      <c r="S59" s="65"/>
      <c r="T59" s="65"/>
      <c r="U59" s="65" t="s">
        <v>611</v>
      </c>
      <c r="V59" s="65">
        <v>0.28999999999999998</v>
      </c>
      <c r="W59" s="65" t="s">
        <v>611</v>
      </c>
      <c r="X59" s="65">
        <v>0.1</v>
      </c>
      <c r="Y59" s="66" t="s">
        <v>607</v>
      </c>
      <c r="Z59" s="65">
        <v>1.55</v>
      </c>
      <c r="AA59" s="66" t="s">
        <v>611</v>
      </c>
      <c r="AB59" s="65">
        <v>2.06</v>
      </c>
      <c r="AC59" s="66" t="s">
        <v>611</v>
      </c>
      <c r="AD59" s="65">
        <v>0.86</v>
      </c>
      <c r="AE59" s="67">
        <f t="shared" si="4"/>
        <v>88.57</v>
      </c>
      <c r="AG59" s="80">
        <f t="shared" si="0"/>
        <v>0</v>
      </c>
      <c r="AH59" s="3">
        <v>56.7</v>
      </c>
      <c r="AI59" s="93">
        <f t="shared" si="5"/>
        <v>0.39030770289805194</v>
      </c>
    </row>
    <row r="60" spans="1:35">
      <c r="A60" s="1"/>
      <c r="B60" s="10" t="s">
        <v>783</v>
      </c>
      <c r="C60" s="10" t="s">
        <v>784</v>
      </c>
      <c r="D60" s="21">
        <v>19.989999999999998</v>
      </c>
      <c r="E60" s="21">
        <v>14.99</v>
      </c>
      <c r="F60" s="73" t="s">
        <v>620</v>
      </c>
      <c r="G60" s="10" t="s">
        <v>785</v>
      </c>
      <c r="H60" s="10" t="s">
        <v>14</v>
      </c>
      <c r="I60" s="10" t="s">
        <v>16</v>
      </c>
      <c r="J60" s="10" t="s">
        <v>604</v>
      </c>
      <c r="K60" s="19" t="s">
        <v>607</v>
      </c>
      <c r="L60" s="55">
        <v>53</v>
      </c>
      <c r="M60" s="10" t="s">
        <v>605</v>
      </c>
      <c r="N60" s="55">
        <v>0</v>
      </c>
      <c r="O60" s="10" t="s">
        <v>606</v>
      </c>
      <c r="P60" s="58">
        <v>2.6</v>
      </c>
      <c r="Q60" t="s">
        <v>607</v>
      </c>
      <c r="R60" s="58">
        <v>31</v>
      </c>
      <c r="S60" s="58" t="s">
        <v>647</v>
      </c>
      <c r="T60" s="58">
        <v>1.3</v>
      </c>
      <c r="U60" s="58" t="s">
        <v>611</v>
      </c>
      <c r="V60" s="58">
        <v>0.28999999999999998</v>
      </c>
      <c r="W60" s="58" t="s">
        <v>611</v>
      </c>
      <c r="X60" s="58">
        <v>0.1</v>
      </c>
      <c r="Y60" t="s">
        <v>607</v>
      </c>
      <c r="Z60" s="58">
        <v>1.55</v>
      </c>
      <c r="AA60" t="s">
        <v>611</v>
      </c>
      <c r="AB60" s="58">
        <v>2.06</v>
      </c>
      <c r="AC60" t="s">
        <v>611</v>
      </c>
      <c r="AD60" s="58">
        <v>0.86</v>
      </c>
      <c r="AE60" s="51">
        <f t="shared" si="4"/>
        <v>91.17</v>
      </c>
      <c r="AF60" s="81">
        <f>SUM(Z60,R60,L60)</f>
        <v>85.55</v>
      </c>
      <c r="AG60" s="80">
        <f t="shared" si="0"/>
        <v>0.93835691565207846</v>
      </c>
      <c r="AH60" s="3">
        <v>56.7</v>
      </c>
      <c r="AI60" s="93">
        <f t="shared" si="5"/>
        <v>0.96199364306485424</v>
      </c>
    </row>
    <row r="61" spans="1:35">
      <c r="A61" s="1"/>
      <c r="B61" s="10" t="s">
        <v>786</v>
      </c>
      <c r="C61" s="10" t="s">
        <v>787</v>
      </c>
      <c r="D61" s="21">
        <v>19.989999999999998</v>
      </c>
      <c r="E61" s="21">
        <v>14.99</v>
      </c>
      <c r="F61" s="73" t="s">
        <v>620</v>
      </c>
      <c r="G61" s="10" t="s">
        <v>788</v>
      </c>
      <c r="H61" s="10" t="s">
        <v>14</v>
      </c>
      <c r="I61" s="10" t="s">
        <v>16</v>
      </c>
      <c r="J61" s="10" t="s">
        <v>604</v>
      </c>
      <c r="K61" s="19" t="s">
        <v>607</v>
      </c>
      <c r="L61" s="55">
        <v>53</v>
      </c>
      <c r="M61" s="10" t="s">
        <v>607</v>
      </c>
      <c r="N61" s="55">
        <v>0.91169999999999995</v>
      </c>
      <c r="O61" s="10" t="s">
        <v>606</v>
      </c>
      <c r="P61" s="58">
        <v>2.6</v>
      </c>
      <c r="Q61" t="s">
        <v>607</v>
      </c>
      <c r="R61" s="58">
        <v>31</v>
      </c>
      <c r="S61" s="58" t="s">
        <v>647</v>
      </c>
      <c r="T61" s="58">
        <v>1.3</v>
      </c>
      <c r="U61" s="58" t="s">
        <v>611</v>
      </c>
      <c r="V61" s="58">
        <v>0.28999999999999998</v>
      </c>
      <c r="W61" s="58" t="s">
        <v>611</v>
      </c>
      <c r="X61" s="58">
        <v>0.1</v>
      </c>
      <c r="Y61" t="s">
        <v>607</v>
      </c>
      <c r="Z61" s="58">
        <v>1.55</v>
      </c>
      <c r="AA61" t="s">
        <v>611</v>
      </c>
      <c r="AB61" s="58">
        <v>2.06</v>
      </c>
      <c r="AC61" t="s">
        <v>611</v>
      </c>
      <c r="AD61" s="58">
        <v>0.86</v>
      </c>
      <c r="AE61" s="51">
        <f>SUM(AD61,AB61,Z61,X61,R61,P61,L61)</f>
        <v>91.17</v>
      </c>
      <c r="AF61" s="81">
        <f>SUM(Z61,R61,N61,L61)</f>
        <v>86.461700000000008</v>
      </c>
      <c r="AG61" s="80">
        <f t="shared" si="0"/>
        <v>0.94835691565207858</v>
      </c>
      <c r="AH61" s="3">
        <v>56.7</v>
      </c>
      <c r="AI61" s="93">
        <f t="shared" si="5"/>
        <v>0.96815919388652194</v>
      </c>
    </row>
    <row r="62" spans="1:35">
      <c r="A62" s="1"/>
      <c r="B62" s="10" t="s">
        <v>789</v>
      </c>
      <c r="C62" s="10" t="s">
        <v>790</v>
      </c>
      <c r="D62" s="21">
        <v>19.989999999999998</v>
      </c>
      <c r="E62" s="21">
        <v>14.99</v>
      </c>
      <c r="F62" s="73" t="s">
        <v>632</v>
      </c>
      <c r="G62" s="10" t="s">
        <v>791</v>
      </c>
      <c r="H62" s="10" t="s">
        <v>14</v>
      </c>
      <c r="I62" s="10" t="s">
        <v>16</v>
      </c>
      <c r="J62" s="10" t="s">
        <v>604</v>
      </c>
      <c r="K62" s="19" t="s">
        <v>607</v>
      </c>
      <c r="L62" s="55">
        <v>53</v>
      </c>
      <c r="M62" s="10" t="s">
        <v>605</v>
      </c>
      <c r="N62" s="55">
        <v>0</v>
      </c>
      <c r="O62" s="10" t="s">
        <v>606</v>
      </c>
      <c r="P62" s="58">
        <v>2.6</v>
      </c>
      <c r="Q62" t="s">
        <v>607</v>
      </c>
      <c r="R62" s="58">
        <v>31</v>
      </c>
      <c r="S62" s="58" t="s">
        <v>617</v>
      </c>
      <c r="T62" s="58">
        <v>1.7</v>
      </c>
      <c r="U62" s="58" t="s">
        <v>611</v>
      </c>
      <c r="V62" s="58">
        <v>0.28999999999999998</v>
      </c>
      <c r="W62" s="58" t="s">
        <v>611</v>
      </c>
      <c r="X62" s="58">
        <v>0.1</v>
      </c>
      <c r="Y62" t="s">
        <v>607</v>
      </c>
      <c r="Z62" s="58">
        <v>1.55</v>
      </c>
      <c r="AA62" t="s">
        <v>611</v>
      </c>
      <c r="AB62" s="58">
        <v>2.06</v>
      </c>
      <c r="AC62" t="s">
        <v>611</v>
      </c>
      <c r="AD62" s="58">
        <v>0.86</v>
      </c>
      <c r="AE62" s="51">
        <f t="shared" si="4"/>
        <v>91.17</v>
      </c>
      <c r="AF62" s="81">
        <f>SUM(Z62,R62,L62,N62)</f>
        <v>85.55</v>
      </c>
      <c r="AG62" s="80">
        <f t="shared" si="0"/>
        <v>0.93835691565207846</v>
      </c>
      <c r="AH62" s="3">
        <v>56.7</v>
      </c>
      <c r="AI62" s="93">
        <f t="shared" si="5"/>
        <v>0.96199364306485424</v>
      </c>
    </row>
    <row r="63" spans="1:35">
      <c r="A63" s="1"/>
      <c r="B63" s="10" t="s">
        <v>792</v>
      </c>
      <c r="C63" s="10" t="s">
        <v>793</v>
      </c>
      <c r="D63" s="21">
        <v>19.989999999999998</v>
      </c>
      <c r="E63" s="21">
        <v>14.99</v>
      </c>
      <c r="F63" s="73" t="s">
        <v>620</v>
      </c>
      <c r="G63" s="10" t="s">
        <v>794</v>
      </c>
      <c r="H63" s="10" t="s">
        <v>14</v>
      </c>
      <c r="I63" s="10" t="s">
        <v>16</v>
      </c>
      <c r="J63" s="10" t="s">
        <v>615</v>
      </c>
      <c r="K63" s="19" t="s">
        <v>607</v>
      </c>
      <c r="L63" s="55">
        <v>53</v>
      </c>
      <c r="M63" s="10" t="s">
        <v>605</v>
      </c>
      <c r="N63" s="55">
        <v>0</v>
      </c>
      <c r="O63" s="10" t="s">
        <v>629</v>
      </c>
      <c r="P63" s="58">
        <v>0</v>
      </c>
      <c r="Q63" t="s">
        <v>607</v>
      </c>
      <c r="R63" s="58">
        <v>31</v>
      </c>
      <c r="S63" s="58" t="s">
        <v>625</v>
      </c>
      <c r="T63" s="58">
        <v>0</v>
      </c>
      <c r="U63" s="58" t="s">
        <v>611</v>
      </c>
      <c r="V63" s="58">
        <v>0.28999999999999998</v>
      </c>
      <c r="W63" s="58" t="s">
        <v>611</v>
      </c>
      <c r="X63" s="58">
        <v>0.1</v>
      </c>
      <c r="Y63" t="s">
        <v>607</v>
      </c>
      <c r="Z63" s="58">
        <v>1.55</v>
      </c>
      <c r="AA63" t="s">
        <v>611</v>
      </c>
      <c r="AB63" s="58">
        <v>2.06</v>
      </c>
      <c r="AC63" t="s">
        <v>611</v>
      </c>
      <c r="AD63" s="58">
        <v>0.86</v>
      </c>
      <c r="AE63" s="51">
        <f t="shared" si="4"/>
        <v>88.57</v>
      </c>
      <c r="AF63" s="81">
        <f>SUM(Z63,R63)</f>
        <v>32.549999999999997</v>
      </c>
      <c r="AG63" s="80">
        <f t="shared" si="0"/>
        <v>0.36750592751495992</v>
      </c>
      <c r="AH63" s="3">
        <v>56.7</v>
      </c>
      <c r="AI63" s="93">
        <f t="shared" si="5"/>
        <v>0.61437323604322991</v>
      </c>
    </row>
    <row r="64" spans="1:35">
      <c r="A64" s="1"/>
      <c r="B64" s="10" t="s">
        <v>795</v>
      </c>
      <c r="C64" s="10" t="s">
        <v>796</v>
      </c>
      <c r="D64" s="21">
        <v>19.989999999999998</v>
      </c>
      <c r="E64" s="21">
        <v>14.99</v>
      </c>
      <c r="F64" s="73" t="s">
        <v>620</v>
      </c>
      <c r="G64" s="10" t="s">
        <v>797</v>
      </c>
      <c r="H64" s="10" t="s">
        <v>14</v>
      </c>
      <c r="I64" s="10" t="s">
        <v>16</v>
      </c>
      <c r="J64" s="10" t="s">
        <v>615</v>
      </c>
      <c r="K64" s="10" t="s">
        <v>15</v>
      </c>
      <c r="L64" s="55">
        <v>53</v>
      </c>
      <c r="M64" s="10" t="s">
        <v>615</v>
      </c>
      <c r="N64" s="55">
        <v>0.91169999999999995</v>
      </c>
      <c r="O64" s="10" t="s">
        <v>606</v>
      </c>
      <c r="P64" s="58">
        <v>2.6</v>
      </c>
      <c r="Q64" t="s">
        <v>607</v>
      </c>
      <c r="R64" s="58">
        <v>31</v>
      </c>
      <c r="S64" s="58" t="s">
        <v>625</v>
      </c>
      <c r="T64" s="58">
        <v>0</v>
      </c>
      <c r="U64" s="58" t="s">
        <v>611</v>
      </c>
      <c r="V64" s="58">
        <v>0.28999999999999998</v>
      </c>
      <c r="W64" s="58" t="s">
        <v>611</v>
      </c>
      <c r="X64" s="58">
        <v>0.1</v>
      </c>
      <c r="Y64" t="s">
        <v>607</v>
      </c>
      <c r="Z64" s="58">
        <v>1.55</v>
      </c>
      <c r="AA64" t="s">
        <v>611</v>
      </c>
      <c r="AB64" s="58">
        <v>2.06</v>
      </c>
      <c r="AC64" t="s">
        <v>611</v>
      </c>
      <c r="AD64" s="58">
        <v>0.86</v>
      </c>
      <c r="AE64" s="51">
        <f>SUM(AD64,AB64,Z64,X64,R64,P64,L64)</f>
        <v>91.17</v>
      </c>
      <c r="AF64" s="81">
        <f>SUM(Z64,R64)</f>
        <v>32.549999999999997</v>
      </c>
      <c r="AG64" s="80">
        <f t="shared" si="0"/>
        <v>0.35702533728200064</v>
      </c>
      <c r="AH64" s="3">
        <v>56.7</v>
      </c>
      <c r="AI64" s="93">
        <f t="shared" si="5"/>
        <v>0.60357070399675383</v>
      </c>
    </row>
    <row r="65" spans="1:35">
      <c r="A65" s="1"/>
      <c r="B65" s="10" t="s">
        <v>798</v>
      </c>
      <c r="C65" s="10" t="s">
        <v>799</v>
      </c>
      <c r="D65" s="21">
        <v>19.989999999999998</v>
      </c>
      <c r="E65" s="21">
        <v>14.99</v>
      </c>
      <c r="F65" s="73" t="s">
        <v>553</v>
      </c>
      <c r="G65" s="10" t="s">
        <v>800</v>
      </c>
      <c r="H65" s="10" t="s">
        <v>14</v>
      </c>
      <c r="I65" s="10" t="s">
        <v>16</v>
      </c>
      <c r="J65" s="10" t="s">
        <v>604</v>
      </c>
      <c r="K65" s="10" t="s">
        <v>15</v>
      </c>
      <c r="L65" s="55">
        <v>53</v>
      </c>
      <c r="M65" s="10" t="s">
        <v>605</v>
      </c>
      <c r="N65" s="55">
        <v>0</v>
      </c>
      <c r="O65" s="10" t="s">
        <v>616</v>
      </c>
      <c r="P65" s="58">
        <v>1.2</v>
      </c>
      <c r="Q65" t="s">
        <v>607</v>
      </c>
      <c r="R65" s="58">
        <v>31</v>
      </c>
      <c r="S65" s="58" t="s">
        <v>617</v>
      </c>
      <c r="T65" s="58">
        <v>1.7</v>
      </c>
      <c r="U65" s="58" t="s">
        <v>611</v>
      </c>
      <c r="V65" s="58">
        <v>0.28999999999999998</v>
      </c>
      <c r="W65" s="58" t="s">
        <v>611</v>
      </c>
      <c r="X65" s="58">
        <v>0.1</v>
      </c>
      <c r="Y65" t="s">
        <v>607</v>
      </c>
      <c r="Z65" s="58">
        <v>1.55</v>
      </c>
      <c r="AA65" t="s">
        <v>611</v>
      </c>
      <c r="AB65" s="58">
        <v>2.06</v>
      </c>
      <c r="AC65" t="s">
        <v>611</v>
      </c>
      <c r="AD65" s="58">
        <v>0.86</v>
      </c>
      <c r="AE65" s="51">
        <f t="shared" si="4"/>
        <v>89.77000000000001</v>
      </c>
      <c r="AF65" s="81">
        <f>SUM(Z65,R65,L65)</f>
        <v>85.55</v>
      </c>
      <c r="AG65" s="80">
        <f t="shared" si="0"/>
        <v>0.95299097694107149</v>
      </c>
      <c r="AH65" s="3">
        <v>56.7</v>
      </c>
      <c r="AI65" s="93">
        <f t="shared" si="5"/>
        <v>0.97118863931180432</v>
      </c>
    </row>
    <row r="66" spans="1:35">
      <c r="A66" s="1"/>
      <c r="B66" s="10" t="s">
        <v>801</v>
      </c>
      <c r="C66" s="10" t="s">
        <v>802</v>
      </c>
      <c r="D66" s="21">
        <v>19.989999999999998</v>
      </c>
      <c r="E66" s="21">
        <v>14.99</v>
      </c>
      <c r="F66" s="73" t="s">
        <v>553</v>
      </c>
      <c r="G66" s="82" t="s">
        <v>803</v>
      </c>
      <c r="H66" s="10" t="s">
        <v>14</v>
      </c>
      <c r="I66" s="10" t="s">
        <v>16</v>
      </c>
      <c r="J66" s="10" t="s">
        <v>604</v>
      </c>
      <c r="K66" s="19" t="s">
        <v>607</v>
      </c>
      <c r="L66" s="55">
        <v>53</v>
      </c>
      <c r="M66" s="10" t="s">
        <v>605</v>
      </c>
      <c r="N66" s="55">
        <v>0</v>
      </c>
      <c r="O66" s="10" t="s">
        <v>616</v>
      </c>
      <c r="P66" s="58">
        <v>1.2</v>
      </c>
      <c r="Q66" t="s">
        <v>607</v>
      </c>
      <c r="R66" s="58">
        <v>31</v>
      </c>
      <c r="S66" s="58" t="s">
        <v>609</v>
      </c>
      <c r="T66" s="58">
        <v>0</v>
      </c>
      <c r="U66" s="58" t="s">
        <v>611</v>
      </c>
      <c r="V66" s="58">
        <v>0.28999999999999998</v>
      </c>
      <c r="W66" s="58" t="s">
        <v>611</v>
      </c>
      <c r="X66" s="58">
        <v>0.1</v>
      </c>
      <c r="Y66" t="s">
        <v>607</v>
      </c>
      <c r="Z66" s="58">
        <v>1.55</v>
      </c>
      <c r="AA66" t="s">
        <v>611</v>
      </c>
      <c r="AB66" s="58">
        <v>2.06</v>
      </c>
      <c r="AC66" t="s">
        <v>611</v>
      </c>
      <c r="AD66" s="58">
        <v>0.86</v>
      </c>
      <c r="AE66" s="51">
        <f t="shared" si="4"/>
        <v>89.77000000000001</v>
      </c>
      <c r="AF66" s="81">
        <f>SUM(Z66,T66,R66,L66)</f>
        <v>85.55</v>
      </c>
      <c r="AG66" s="80">
        <f t="shared" si="0"/>
        <v>0.95299097694107149</v>
      </c>
      <c r="AH66" s="3">
        <v>56.7</v>
      </c>
      <c r="AI66" s="93">
        <f t="shared" si="5"/>
        <v>0.97118863931180432</v>
      </c>
    </row>
    <row r="67" spans="1:35">
      <c r="A67" s="1"/>
      <c r="B67" s="10" t="s">
        <v>804</v>
      </c>
      <c r="C67" s="10" t="s">
        <v>805</v>
      </c>
      <c r="D67" s="21">
        <v>19.989999999999998</v>
      </c>
      <c r="E67" s="21">
        <v>14.99</v>
      </c>
      <c r="F67" s="73" t="s">
        <v>620</v>
      </c>
      <c r="G67" s="10" t="s">
        <v>806</v>
      </c>
      <c r="H67" s="10" t="s">
        <v>14</v>
      </c>
      <c r="I67" s="10" t="s">
        <v>16</v>
      </c>
      <c r="J67" s="10" t="s">
        <v>604</v>
      </c>
      <c r="K67" s="10" t="s">
        <v>15</v>
      </c>
      <c r="L67" s="55">
        <v>53</v>
      </c>
      <c r="M67" s="10" t="s">
        <v>607</v>
      </c>
      <c r="N67" s="55">
        <v>0.91169999999999995</v>
      </c>
      <c r="O67" s="10" t="s">
        <v>606</v>
      </c>
      <c r="P67" s="58">
        <v>2.6</v>
      </c>
      <c r="Q67" t="s">
        <v>607</v>
      </c>
      <c r="R67" s="58">
        <v>31</v>
      </c>
      <c r="S67" s="58" t="s">
        <v>647</v>
      </c>
      <c r="T67" s="58">
        <v>1.3</v>
      </c>
      <c r="U67" s="58" t="s">
        <v>611</v>
      </c>
      <c r="V67" s="58">
        <v>0.28999999999999998</v>
      </c>
      <c r="W67" s="58" t="s">
        <v>611</v>
      </c>
      <c r="X67" s="58">
        <v>0.1</v>
      </c>
      <c r="Y67" t="s">
        <v>607</v>
      </c>
      <c r="Z67" s="58">
        <v>1.55</v>
      </c>
      <c r="AA67" t="s">
        <v>611</v>
      </c>
      <c r="AB67" s="58">
        <v>2.06</v>
      </c>
      <c r="AC67" t="s">
        <v>611</v>
      </c>
      <c r="AD67" s="58">
        <v>0.86</v>
      </c>
      <c r="AE67" s="51">
        <f>SUM(AD67,AB67,Z67,X67,R67,P67,L67)</f>
        <v>91.17</v>
      </c>
      <c r="AF67" s="81">
        <f>SUM(Z67,R67,L67)</f>
        <v>85.55</v>
      </c>
      <c r="AG67" s="80">
        <f t="shared" si="0"/>
        <v>0.93835691565207846</v>
      </c>
      <c r="AH67" s="3">
        <v>56.7</v>
      </c>
      <c r="AI67" s="93">
        <f t="shared" si="5"/>
        <v>0.96199364306485424</v>
      </c>
    </row>
    <row r="68" spans="1:35">
      <c r="A68" s="1"/>
      <c r="B68" s="10" t="s">
        <v>807</v>
      </c>
      <c r="C68" s="10" t="s">
        <v>808</v>
      </c>
      <c r="D68" s="21">
        <v>19.989999999999998</v>
      </c>
      <c r="E68" s="21">
        <v>14.99</v>
      </c>
      <c r="F68" s="73" t="s">
        <v>620</v>
      </c>
      <c r="G68" s="82" t="s">
        <v>809</v>
      </c>
      <c r="H68" s="10" t="s">
        <v>14</v>
      </c>
      <c r="I68" s="10" t="s">
        <v>16</v>
      </c>
      <c r="J68" s="10" t="s">
        <v>604</v>
      </c>
      <c r="K68" s="19" t="s">
        <v>607</v>
      </c>
      <c r="L68" s="55">
        <v>53</v>
      </c>
      <c r="M68" s="10" t="s">
        <v>605</v>
      </c>
      <c r="N68" s="55">
        <v>0</v>
      </c>
      <c r="O68" s="10" t="s">
        <v>606</v>
      </c>
      <c r="P68" s="58">
        <v>2.6</v>
      </c>
      <c r="Q68" t="s">
        <v>607</v>
      </c>
      <c r="R68" s="58">
        <v>31</v>
      </c>
      <c r="S68" s="58" t="s">
        <v>609</v>
      </c>
      <c r="T68" s="58">
        <v>0</v>
      </c>
      <c r="U68" s="58" t="s">
        <v>611</v>
      </c>
      <c r="V68" s="58">
        <v>0.28999999999999998</v>
      </c>
      <c r="W68" s="58" t="s">
        <v>611</v>
      </c>
      <c r="X68" s="58">
        <v>0.1</v>
      </c>
      <c r="Y68" t="s">
        <v>607</v>
      </c>
      <c r="Z68" s="58">
        <v>1.55</v>
      </c>
      <c r="AA68" t="s">
        <v>611</v>
      </c>
      <c r="AB68" s="58">
        <v>2.06</v>
      </c>
      <c r="AC68" t="s">
        <v>611</v>
      </c>
      <c r="AD68" s="58">
        <v>0.86</v>
      </c>
      <c r="AE68" s="51">
        <f t="shared" si="4"/>
        <v>91.17</v>
      </c>
      <c r="AF68" s="81">
        <f>SUM(Z68,T68,R68,L68)</f>
        <v>85.55</v>
      </c>
      <c r="AG68" s="80">
        <f t="shared" si="0"/>
        <v>0.93835691565207846</v>
      </c>
      <c r="AH68" s="3">
        <v>56.7</v>
      </c>
      <c r="AI68" s="93">
        <f t="shared" si="5"/>
        <v>0.96199364306485424</v>
      </c>
    </row>
    <row r="69" spans="1:35">
      <c r="A69" s="1"/>
      <c r="B69" s="10" t="s">
        <v>810</v>
      </c>
      <c r="C69" s="10" t="s">
        <v>811</v>
      </c>
      <c r="D69" s="21">
        <v>19.989999999999998</v>
      </c>
      <c r="E69" s="21">
        <v>14.99</v>
      </c>
      <c r="F69" s="73" t="s">
        <v>620</v>
      </c>
      <c r="G69" s="82" t="s">
        <v>812</v>
      </c>
      <c r="H69" s="10" t="s">
        <v>14</v>
      </c>
      <c r="I69" s="10" t="s">
        <v>16</v>
      </c>
      <c r="J69" s="10" t="s">
        <v>604</v>
      </c>
      <c r="K69" s="10" t="s">
        <v>15</v>
      </c>
      <c r="L69" s="55">
        <v>53</v>
      </c>
      <c r="M69" s="10" t="s">
        <v>605</v>
      </c>
      <c r="N69" s="55">
        <v>0</v>
      </c>
      <c r="O69" s="10" t="s">
        <v>606</v>
      </c>
      <c r="P69" s="58">
        <v>2.6</v>
      </c>
      <c r="Q69" t="s">
        <v>607</v>
      </c>
      <c r="R69" s="58">
        <v>31</v>
      </c>
      <c r="S69" s="58" t="s">
        <v>609</v>
      </c>
      <c r="T69" s="58">
        <v>0</v>
      </c>
      <c r="U69" s="58" t="s">
        <v>611</v>
      </c>
      <c r="V69" s="58">
        <v>0.28999999999999998</v>
      </c>
      <c r="W69" s="58" t="s">
        <v>611</v>
      </c>
      <c r="X69" s="58">
        <v>0.1</v>
      </c>
      <c r="Y69" t="s">
        <v>607</v>
      </c>
      <c r="Z69" s="58">
        <v>1.55</v>
      </c>
      <c r="AA69" t="s">
        <v>611</v>
      </c>
      <c r="AB69" s="58">
        <v>2.06</v>
      </c>
      <c r="AC69" t="s">
        <v>611</v>
      </c>
      <c r="AD69" s="58">
        <v>0.86</v>
      </c>
      <c r="AE69" s="51">
        <f t="shared" si="4"/>
        <v>91.17</v>
      </c>
      <c r="AF69" s="81">
        <f>SUM(Z69,T69,R69,L69)</f>
        <v>85.55</v>
      </c>
      <c r="AG69" s="80">
        <f t="shared" ref="AG69:AG74" si="6">AF69/AE69</f>
        <v>0.93835691565207846</v>
      </c>
      <c r="AH69" s="3">
        <v>56.7</v>
      </c>
      <c r="AI69" s="93">
        <f t="shared" si="5"/>
        <v>0.96199364306485424</v>
      </c>
    </row>
    <row r="70" spans="1:35">
      <c r="A70" s="1"/>
      <c r="B70" s="10" t="s">
        <v>813</v>
      </c>
      <c r="C70" s="10" t="s">
        <v>814</v>
      </c>
      <c r="D70" s="21">
        <v>19.989999999999998</v>
      </c>
      <c r="E70" s="21">
        <v>14.99</v>
      </c>
      <c r="F70" s="73">
        <v>30</v>
      </c>
      <c r="G70" s="82" t="s">
        <v>815</v>
      </c>
      <c r="H70" s="10" t="s">
        <v>14</v>
      </c>
      <c r="I70" s="10" t="s">
        <v>16</v>
      </c>
      <c r="J70" s="10" t="s">
        <v>615</v>
      </c>
      <c r="K70" s="10"/>
      <c r="L70" s="55">
        <v>53</v>
      </c>
      <c r="M70" s="10" t="s">
        <v>615</v>
      </c>
      <c r="N70" s="55">
        <v>0.91469999999999996</v>
      </c>
      <c r="O70" s="10" t="s">
        <v>606</v>
      </c>
      <c r="P70" s="58">
        <v>2.6</v>
      </c>
      <c r="Q70" t="s">
        <v>607</v>
      </c>
      <c r="R70" s="58">
        <v>31</v>
      </c>
      <c r="S70" s="58" t="s">
        <v>625</v>
      </c>
      <c r="T70" s="58">
        <v>0</v>
      </c>
      <c r="U70" s="58" t="s">
        <v>611</v>
      </c>
      <c r="V70" s="58">
        <v>0.3</v>
      </c>
      <c r="W70" s="58" t="s">
        <v>611</v>
      </c>
      <c r="X70" s="58">
        <v>0.1</v>
      </c>
      <c r="Y70" t="s">
        <v>607</v>
      </c>
      <c r="Z70" s="58">
        <v>1.55</v>
      </c>
      <c r="AA70" t="s">
        <v>611</v>
      </c>
      <c r="AB70" s="58">
        <v>2.06</v>
      </c>
      <c r="AC70" t="s">
        <v>611</v>
      </c>
      <c r="AD70" s="58">
        <v>0.86</v>
      </c>
      <c r="AE70" s="51">
        <f>SUM(L70,P70,R70,T70,V70,X70,Z70,AB70,AD70)</f>
        <v>91.469999999999985</v>
      </c>
      <c r="AF70" s="81">
        <f>SUM(Z70,R70)</f>
        <v>32.549999999999997</v>
      </c>
      <c r="AG70" s="80">
        <f t="shared" si="6"/>
        <v>0.3558543784847491</v>
      </c>
      <c r="AH70" s="3">
        <v>56.7</v>
      </c>
      <c r="AI70" s="93">
        <f t="shared" si="5"/>
        <v>0.6023486535735979</v>
      </c>
    </row>
    <row r="71" spans="1:35">
      <c r="A71" s="1"/>
      <c r="B71" s="10" t="s">
        <v>816</v>
      </c>
      <c r="C71" s="10" t="s">
        <v>817</v>
      </c>
      <c r="D71" s="21">
        <v>19.989999999999998</v>
      </c>
      <c r="E71" s="21">
        <v>14.99</v>
      </c>
      <c r="F71" s="73">
        <v>36</v>
      </c>
      <c r="G71" s="82" t="s">
        <v>818</v>
      </c>
      <c r="H71" s="10" t="s">
        <v>14</v>
      </c>
      <c r="I71" s="10" t="s">
        <v>16</v>
      </c>
      <c r="J71" s="10" t="s">
        <v>615</v>
      </c>
      <c r="K71" s="10"/>
      <c r="L71" s="55">
        <v>53</v>
      </c>
      <c r="M71" s="10" t="s">
        <v>615</v>
      </c>
      <c r="N71" s="55">
        <v>0.91459999999999997</v>
      </c>
      <c r="O71" s="10" t="s">
        <v>606</v>
      </c>
      <c r="P71" s="58">
        <v>2.6</v>
      </c>
      <c r="Q71" t="s">
        <v>607</v>
      </c>
      <c r="R71" s="58">
        <v>31</v>
      </c>
      <c r="S71" s="58" t="s">
        <v>609</v>
      </c>
      <c r="T71" s="58">
        <v>0</v>
      </c>
      <c r="U71" s="58" t="s">
        <v>611</v>
      </c>
      <c r="V71" s="58">
        <v>0.28999999999999998</v>
      </c>
      <c r="W71" s="58" t="s">
        <v>611</v>
      </c>
      <c r="X71" s="58">
        <v>0.1</v>
      </c>
      <c r="Y71" t="s">
        <v>607</v>
      </c>
      <c r="Z71" s="58">
        <v>1.55</v>
      </c>
      <c r="AA71" t="s">
        <v>611</v>
      </c>
      <c r="AB71" s="58">
        <v>2.06</v>
      </c>
      <c r="AC71" t="s">
        <v>611</v>
      </c>
      <c r="AD71" s="58">
        <v>0.86</v>
      </c>
      <c r="AE71" s="51">
        <f>SUM(L71,P71,R71,T71,V71,X71,Z71,AB71,AD71)</f>
        <v>91.46</v>
      </c>
      <c r="AF71" s="81">
        <f>SUM(Z71,T71,R71)</f>
        <v>32.549999999999997</v>
      </c>
      <c r="AG71" s="80">
        <f t="shared" si="6"/>
        <v>0.35589328668270281</v>
      </c>
      <c r="AH71" s="3">
        <v>56.7</v>
      </c>
      <c r="AI71" s="93">
        <f t="shared" si="5"/>
        <v>0.60238930885529163</v>
      </c>
    </row>
    <row r="72" spans="1:35">
      <c r="A72" s="1"/>
      <c r="B72" s="10" t="s">
        <v>819</v>
      </c>
      <c r="C72" s="10" t="s">
        <v>820</v>
      </c>
      <c r="D72" s="21">
        <v>19.989999999999998</v>
      </c>
      <c r="E72" s="21">
        <v>14.99</v>
      </c>
      <c r="F72" s="73">
        <v>36</v>
      </c>
      <c r="G72" s="82" t="s">
        <v>821</v>
      </c>
      <c r="H72" s="10" t="s">
        <v>14</v>
      </c>
      <c r="I72" s="10" t="s">
        <v>16</v>
      </c>
      <c r="J72" s="10" t="s">
        <v>615</v>
      </c>
      <c r="K72" s="10"/>
      <c r="L72" s="55">
        <v>53</v>
      </c>
      <c r="M72" s="10" t="s">
        <v>615</v>
      </c>
      <c r="N72" s="55">
        <v>0.91590000000000005</v>
      </c>
      <c r="O72" s="10" t="s">
        <v>606</v>
      </c>
      <c r="P72" s="58">
        <v>2.6</v>
      </c>
      <c r="Q72" t="s">
        <v>607</v>
      </c>
      <c r="R72" s="58">
        <v>31</v>
      </c>
      <c r="S72" s="58" t="s">
        <v>625</v>
      </c>
      <c r="T72" s="58">
        <v>0</v>
      </c>
      <c r="U72" s="58" t="s">
        <v>611</v>
      </c>
      <c r="V72" s="58">
        <v>0.28999999999999998</v>
      </c>
      <c r="W72" s="58" t="s">
        <v>611</v>
      </c>
      <c r="X72" s="58">
        <v>0.1</v>
      </c>
      <c r="Y72" t="s">
        <v>607</v>
      </c>
      <c r="Z72" s="58">
        <v>1.55</v>
      </c>
      <c r="AA72" t="s">
        <v>611</v>
      </c>
      <c r="AB72" s="58">
        <v>2.06</v>
      </c>
      <c r="AC72" t="s">
        <v>611</v>
      </c>
      <c r="AD72" s="58">
        <v>0.86</v>
      </c>
      <c r="AE72" s="51">
        <f>SUM(L72,P72,R72,T72,V72,X72,Z72,AB72,AD72)</f>
        <v>91.46</v>
      </c>
      <c r="AF72" s="81">
        <f>SUM(Z72,R72)</f>
        <v>32.549999999999997</v>
      </c>
      <c r="AG72" s="80">
        <f t="shared" si="6"/>
        <v>0.35589328668270281</v>
      </c>
      <c r="AH72" s="3">
        <v>56.7</v>
      </c>
      <c r="AI72" s="93">
        <f t="shared" si="5"/>
        <v>0.60238930885529163</v>
      </c>
    </row>
    <row r="73" spans="1:35">
      <c r="A73" s="1"/>
      <c r="B73" s="10" t="s">
        <v>822</v>
      </c>
      <c r="C73" s="10" t="s">
        <v>823</v>
      </c>
      <c r="D73" s="21">
        <v>19.989999999999998</v>
      </c>
      <c r="E73" s="21">
        <v>14.99</v>
      </c>
      <c r="F73" s="73">
        <v>48</v>
      </c>
      <c r="G73" s="82" t="s">
        <v>824</v>
      </c>
      <c r="H73" s="10" t="s">
        <v>14</v>
      </c>
      <c r="I73" s="10" t="s">
        <v>16</v>
      </c>
      <c r="J73" s="10" t="s">
        <v>604</v>
      </c>
      <c r="K73" s="10"/>
      <c r="L73" s="55">
        <v>53</v>
      </c>
      <c r="M73" s="10" t="s">
        <v>607</v>
      </c>
      <c r="N73" s="55">
        <v>0.91469999999999996</v>
      </c>
      <c r="O73" s="10" t="s">
        <v>606</v>
      </c>
      <c r="P73" s="58">
        <v>2.6</v>
      </c>
      <c r="Q73" t="s">
        <v>607</v>
      </c>
      <c r="R73" s="58">
        <v>31</v>
      </c>
      <c r="S73" s="58" t="s">
        <v>609</v>
      </c>
      <c r="T73" s="58">
        <v>0</v>
      </c>
      <c r="U73" s="58" t="s">
        <v>611</v>
      </c>
      <c r="V73" s="58">
        <v>0.3</v>
      </c>
      <c r="W73" s="58" t="s">
        <v>611</v>
      </c>
      <c r="X73" s="58">
        <v>0.1</v>
      </c>
      <c r="Y73" t="s">
        <v>607</v>
      </c>
      <c r="Z73" s="58">
        <v>1.55</v>
      </c>
      <c r="AA73" t="s">
        <v>611</v>
      </c>
      <c r="AB73" s="58">
        <v>2.06</v>
      </c>
      <c r="AC73" t="s">
        <v>611</v>
      </c>
      <c r="AD73" s="58">
        <v>0.86</v>
      </c>
      <c r="AE73" s="51">
        <f>SUM(L73,P73,R73,T73,V73,X73,Z73,AB73,AD73)</f>
        <v>91.469999999999985</v>
      </c>
      <c r="AF73" s="81">
        <f>SUM(Z73,T73,R73,N73,L73)</f>
        <v>86.464699999999993</v>
      </c>
      <c r="AG73" s="80">
        <f t="shared" si="6"/>
        <v>0.94527932655515479</v>
      </c>
      <c r="AH73" s="3">
        <v>56.7</v>
      </c>
      <c r="AI73" s="93">
        <f t="shared" si="5"/>
        <v>0.96621920766686908</v>
      </c>
    </row>
    <row r="74" spans="1:35">
      <c r="A74" s="1"/>
      <c r="B74" s="10" t="s">
        <v>825</v>
      </c>
      <c r="C74" s="10" t="s">
        <v>826</v>
      </c>
      <c r="D74" s="21">
        <v>19.989999999999998</v>
      </c>
      <c r="E74" s="21">
        <v>14.99</v>
      </c>
      <c r="F74" s="73">
        <v>40</v>
      </c>
      <c r="G74" s="82" t="s">
        <v>827</v>
      </c>
      <c r="H74" s="10" t="s">
        <v>14</v>
      </c>
      <c r="I74" s="10" t="s">
        <v>16</v>
      </c>
      <c r="J74" s="10" t="s">
        <v>604</v>
      </c>
      <c r="K74" s="10"/>
      <c r="L74" s="55">
        <v>53</v>
      </c>
      <c r="M74" s="10" t="s">
        <v>607</v>
      </c>
      <c r="N74" s="55">
        <v>0.88859999999999995</v>
      </c>
      <c r="O74" s="10" t="s">
        <v>629</v>
      </c>
      <c r="P74" s="58">
        <v>0</v>
      </c>
      <c r="Q74" t="s">
        <v>607</v>
      </c>
      <c r="R74" s="58">
        <v>31</v>
      </c>
      <c r="S74" s="58" t="s">
        <v>609</v>
      </c>
      <c r="T74" s="58">
        <v>0</v>
      </c>
      <c r="U74" s="58" t="s">
        <v>611</v>
      </c>
      <c r="V74" s="58">
        <v>0.28999999999999998</v>
      </c>
      <c r="W74" s="58" t="s">
        <v>611</v>
      </c>
      <c r="X74" s="58">
        <v>0.1</v>
      </c>
      <c r="Y74" t="s">
        <v>607</v>
      </c>
      <c r="Z74" s="58">
        <v>1.55</v>
      </c>
      <c r="AA74" t="s">
        <v>611</v>
      </c>
      <c r="AB74" s="58">
        <v>2.06</v>
      </c>
      <c r="AC74" t="s">
        <v>611</v>
      </c>
      <c r="AD74" s="58">
        <v>0.86</v>
      </c>
      <c r="AE74" s="51">
        <f>SUM(L74,P74,R74,T74,V74,X74,Z74,AB74,AD74)</f>
        <v>88.86</v>
      </c>
      <c r="AF74" s="81">
        <f>SUM(Z74,T74,R74,N74,L74)</f>
        <v>86.438599999999994</v>
      </c>
      <c r="AG74" s="80">
        <f t="shared" si="6"/>
        <v>0.97275039387801032</v>
      </c>
      <c r="AH74" s="3">
        <v>56.7</v>
      </c>
      <c r="AI74" s="93">
        <f t="shared" si="5"/>
        <v>0.98336493542181913</v>
      </c>
    </row>
    <row r="75" spans="1:35">
      <c r="A75" s="1"/>
      <c r="B75" s="10"/>
      <c r="C75" s="10"/>
      <c r="D75" s="21"/>
      <c r="E75" s="21"/>
      <c r="F75" s="73"/>
      <c r="G75" s="17"/>
      <c r="H75" s="10"/>
      <c r="I75" s="10"/>
      <c r="J75" s="10"/>
      <c r="K75" s="10"/>
      <c r="L75" s="55"/>
      <c r="M75" s="10"/>
      <c r="N75" s="55"/>
      <c r="O75" s="10"/>
      <c r="P75" s="58"/>
      <c r="R75" s="58"/>
      <c r="S75" s="58"/>
      <c r="T75" s="58"/>
      <c r="U75" s="58"/>
      <c r="V75" s="58"/>
      <c r="X75" s="58"/>
      <c r="Z75" s="58"/>
      <c r="AB75" s="58"/>
      <c r="AD75" s="58"/>
      <c r="AE75" s="51"/>
      <c r="AI75" s="93"/>
    </row>
    <row r="76" spans="1:35" s="49" customFormat="1">
      <c r="A76" s="44"/>
      <c r="B76" s="50" t="s">
        <v>828</v>
      </c>
      <c r="C76" s="45"/>
      <c r="D76" s="46"/>
      <c r="E76" s="46"/>
      <c r="F76" s="76"/>
      <c r="G76" s="48"/>
      <c r="H76" s="45"/>
      <c r="I76" s="45"/>
      <c r="J76" s="45"/>
      <c r="K76" s="45"/>
      <c r="L76" s="47"/>
      <c r="M76" s="45"/>
      <c r="N76" s="56"/>
      <c r="O76" s="45"/>
      <c r="P76" s="59"/>
      <c r="R76" s="59"/>
      <c r="S76" s="59"/>
      <c r="T76" s="59"/>
      <c r="U76" s="59"/>
      <c r="X76" s="59"/>
      <c r="Z76" s="59"/>
      <c r="AE76" s="52"/>
    </row>
    <row r="77" spans="1:35">
      <c r="A77" s="1"/>
      <c r="B77" s="10" t="s">
        <v>829</v>
      </c>
      <c r="C77" s="10" t="s">
        <v>830</v>
      </c>
      <c r="D77" s="21">
        <v>29.99</v>
      </c>
      <c r="E77" s="21">
        <v>24.99</v>
      </c>
      <c r="F77" s="73" t="s">
        <v>831</v>
      </c>
      <c r="G77" s="17">
        <v>810179960001</v>
      </c>
      <c r="H77" s="10" t="s">
        <v>14</v>
      </c>
      <c r="I77" s="10" t="s">
        <v>16</v>
      </c>
      <c r="J77" s="10" t="s">
        <v>604</v>
      </c>
      <c r="K77" s="19" t="s">
        <v>607</v>
      </c>
      <c r="L77" s="55">
        <v>100</v>
      </c>
      <c r="M77" s="10" t="s">
        <v>605</v>
      </c>
      <c r="N77" s="55">
        <v>0</v>
      </c>
      <c r="O77" s="10" t="s">
        <v>606</v>
      </c>
      <c r="P77" s="58">
        <v>3.3</v>
      </c>
      <c r="Q77" t="s">
        <v>607</v>
      </c>
      <c r="R77" s="58">
        <v>32</v>
      </c>
      <c r="S77" s="58" t="s">
        <v>617</v>
      </c>
      <c r="T77" s="58">
        <v>2.75</v>
      </c>
      <c r="U77" s="58" t="s">
        <v>611</v>
      </c>
      <c r="V77" s="58">
        <v>0.28999999999999998</v>
      </c>
      <c r="W77" s="58" t="s">
        <v>611</v>
      </c>
      <c r="X77" s="58">
        <v>0.1</v>
      </c>
      <c r="Y77" t="s">
        <v>607</v>
      </c>
      <c r="Z77" s="58">
        <v>2</v>
      </c>
      <c r="AA77" t="s">
        <v>611</v>
      </c>
      <c r="AB77" s="58">
        <v>2.1</v>
      </c>
      <c r="AC77" t="s">
        <v>611</v>
      </c>
      <c r="AD77" s="58">
        <v>1.33</v>
      </c>
      <c r="AE77" s="51">
        <f t="shared" ref="AE77:AE109" si="7">SUM(AD77,AB77,Z77,X77,R77,P77,N77,L77)</f>
        <v>140.82999999999998</v>
      </c>
      <c r="AF77" s="81">
        <f>SUM(Z77,R77,L77)</f>
        <v>134</v>
      </c>
      <c r="AG77" s="83">
        <f>AF77/AE77</f>
        <v>0.95150181069374429</v>
      </c>
      <c r="AH77">
        <v>141.74</v>
      </c>
      <c r="AI77" s="93">
        <f t="shared" ref="AI77:AI108" si="8">(AF77+AH77)/(AE77+AH77)</f>
        <v>0.97582899812435864</v>
      </c>
    </row>
    <row r="78" spans="1:35">
      <c r="A78" s="5"/>
      <c r="B78" s="10" t="s">
        <v>832</v>
      </c>
      <c r="C78" s="10" t="s">
        <v>833</v>
      </c>
      <c r="D78" s="21">
        <v>29.99</v>
      </c>
      <c r="E78" s="21">
        <v>24.99</v>
      </c>
      <c r="F78" s="73" t="s">
        <v>831</v>
      </c>
      <c r="G78" s="17">
        <v>810179960018</v>
      </c>
      <c r="H78" s="10" t="s">
        <v>14</v>
      </c>
      <c r="I78" s="10" t="s">
        <v>16</v>
      </c>
      <c r="J78" s="10" t="s">
        <v>604</v>
      </c>
      <c r="K78" s="19" t="s">
        <v>607</v>
      </c>
      <c r="L78" s="55">
        <v>100</v>
      </c>
      <c r="M78" s="10" t="s">
        <v>605</v>
      </c>
      <c r="N78" s="55">
        <v>0</v>
      </c>
      <c r="O78" s="10" t="s">
        <v>606</v>
      </c>
      <c r="P78" s="58">
        <v>3.3</v>
      </c>
      <c r="Q78" t="s">
        <v>607</v>
      </c>
      <c r="R78" s="58">
        <v>32</v>
      </c>
      <c r="S78" s="58" t="s">
        <v>609</v>
      </c>
      <c r="T78" s="58">
        <v>0</v>
      </c>
      <c r="U78" s="58" t="s">
        <v>611</v>
      </c>
      <c r="V78" s="58">
        <v>0.28999999999999998</v>
      </c>
      <c r="W78" s="58" t="s">
        <v>611</v>
      </c>
      <c r="X78" s="58">
        <v>0.1</v>
      </c>
      <c r="Y78" t="s">
        <v>607</v>
      </c>
      <c r="Z78" s="58">
        <v>2</v>
      </c>
      <c r="AA78" t="s">
        <v>611</v>
      </c>
      <c r="AB78" s="58">
        <v>2.1</v>
      </c>
      <c r="AC78" t="s">
        <v>611</v>
      </c>
      <c r="AD78" s="58">
        <v>1.3</v>
      </c>
      <c r="AE78" s="51">
        <f t="shared" si="7"/>
        <v>140.80000000000001</v>
      </c>
      <c r="AF78" s="81">
        <f>SUM(Z78,T78,R78,N78,L78)</f>
        <v>134</v>
      </c>
      <c r="AG78" s="83">
        <f t="shared" ref="AG78:AG145" si="9">AF78/AE78</f>
        <v>0.95170454545454541</v>
      </c>
      <c r="AH78">
        <v>141.74</v>
      </c>
      <c r="AI78" s="93">
        <f t="shared" si="8"/>
        <v>0.97593261131167264</v>
      </c>
    </row>
    <row r="79" spans="1:35">
      <c r="A79" s="1"/>
      <c r="B79" s="10" t="s">
        <v>834</v>
      </c>
      <c r="C79" s="10" t="s">
        <v>835</v>
      </c>
      <c r="D79" s="21">
        <v>29.99</v>
      </c>
      <c r="E79" s="21">
        <v>24.99</v>
      </c>
      <c r="F79" s="73" t="s">
        <v>831</v>
      </c>
      <c r="G79" s="17">
        <v>810179960025</v>
      </c>
      <c r="H79" s="10" t="s">
        <v>14</v>
      </c>
      <c r="I79" s="10" t="s">
        <v>16</v>
      </c>
      <c r="J79" s="10" t="s">
        <v>604</v>
      </c>
      <c r="K79" s="19" t="s">
        <v>607</v>
      </c>
      <c r="L79" s="55">
        <v>100</v>
      </c>
      <c r="M79" s="10" t="s">
        <v>605</v>
      </c>
      <c r="N79" s="55">
        <v>0</v>
      </c>
      <c r="O79" s="10" t="s">
        <v>606</v>
      </c>
      <c r="P79" s="58">
        <v>3.3</v>
      </c>
      <c r="Q79" t="s">
        <v>607</v>
      </c>
      <c r="R79" s="58">
        <v>32</v>
      </c>
      <c r="S79" s="58" t="s">
        <v>609</v>
      </c>
      <c r="T79" s="58">
        <v>0</v>
      </c>
      <c r="U79" s="58" t="s">
        <v>611</v>
      </c>
      <c r="V79" s="58">
        <v>0.28999999999999998</v>
      </c>
      <c r="W79" s="58" t="s">
        <v>611</v>
      </c>
      <c r="X79" s="58">
        <v>0.1</v>
      </c>
      <c r="Y79" t="s">
        <v>607</v>
      </c>
      <c r="Z79" s="58">
        <v>2</v>
      </c>
      <c r="AA79" t="s">
        <v>611</v>
      </c>
      <c r="AB79" s="58">
        <v>2.1</v>
      </c>
      <c r="AC79" t="s">
        <v>611</v>
      </c>
      <c r="AD79" s="58">
        <v>1.3</v>
      </c>
      <c r="AE79" s="51">
        <f t="shared" si="7"/>
        <v>140.80000000000001</v>
      </c>
      <c r="AF79" s="81">
        <f>SUM(Z79,T79,R79,N79,L79)</f>
        <v>134</v>
      </c>
      <c r="AG79" s="83">
        <f t="shared" si="9"/>
        <v>0.95170454545454541</v>
      </c>
      <c r="AH79">
        <v>141.74</v>
      </c>
      <c r="AI79" s="93">
        <f t="shared" si="8"/>
        <v>0.97593261131167264</v>
      </c>
    </row>
    <row r="80" spans="1:35">
      <c r="A80" s="1"/>
      <c r="B80" s="10" t="s">
        <v>836</v>
      </c>
      <c r="C80" s="10" t="s">
        <v>837</v>
      </c>
      <c r="D80" s="21">
        <v>29.99</v>
      </c>
      <c r="E80" s="21">
        <v>24.99</v>
      </c>
      <c r="F80" s="73" t="s">
        <v>831</v>
      </c>
      <c r="G80" s="17">
        <v>810179960032</v>
      </c>
      <c r="H80" s="10" t="s">
        <v>14</v>
      </c>
      <c r="I80" s="10" t="s">
        <v>16</v>
      </c>
      <c r="J80" s="10" t="s">
        <v>604</v>
      </c>
      <c r="K80" s="19" t="s">
        <v>607</v>
      </c>
      <c r="L80" s="55">
        <v>100</v>
      </c>
      <c r="M80" s="10" t="s">
        <v>605</v>
      </c>
      <c r="N80" s="55">
        <v>0</v>
      </c>
      <c r="O80" s="10" t="s">
        <v>606</v>
      </c>
      <c r="P80" s="58">
        <v>3.3</v>
      </c>
      <c r="Q80" t="s">
        <v>607</v>
      </c>
      <c r="R80" s="58">
        <v>32</v>
      </c>
      <c r="S80" s="58" t="s">
        <v>609</v>
      </c>
      <c r="T80" s="58">
        <v>0</v>
      </c>
      <c r="U80" s="58" t="s">
        <v>611</v>
      </c>
      <c r="V80" s="58">
        <v>0.28999999999999998</v>
      </c>
      <c r="W80" s="58" t="s">
        <v>611</v>
      </c>
      <c r="X80" s="58">
        <v>0.1</v>
      </c>
      <c r="Y80" t="s">
        <v>607</v>
      </c>
      <c r="Z80" s="58">
        <v>2</v>
      </c>
      <c r="AA80" t="s">
        <v>611</v>
      </c>
      <c r="AB80" s="58">
        <v>2.1</v>
      </c>
      <c r="AC80" t="s">
        <v>611</v>
      </c>
      <c r="AD80" s="58">
        <v>1.28</v>
      </c>
      <c r="AE80" s="51">
        <f t="shared" si="7"/>
        <v>140.78</v>
      </c>
      <c r="AF80" s="81">
        <f>SUM(Z80,T80,R80,L80)</f>
        <v>134</v>
      </c>
      <c r="AG80" s="83">
        <f t="shared" si="9"/>
        <v>0.95183974996448362</v>
      </c>
      <c r="AH80">
        <v>141.74</v>
      </c>
      <c r="AI80" s="93">
        <f t="shared" si="8"/>
        <v>0.97600169899476152</v>
      </c>
    </row>
    <row r="81" spans="1:35">
      <c r="A81" s="1"/>
      <c r="B81" s="10" t="s">
        <v>838</v>
      </c>
      <c r="C81" s="10" t="s">
        <v>839</v>
      </c>
      <c r="D81" s="21">
        <v>29.99</v>
      </c>
      <c r="E81" s="21">
        <v>24.99</v>
      </c>
      <c r="F81" s="73" t="s">
        <v>831</v>
      </c>
      <c r="G81" s="17">
        <v>810179960049</v>
      </c>
      <c r="H81" s="10" t="s">
        <v>14</v>
      </c>
      <c r="I81" s="10" t="s">
        <v>16</v>
      </c>
      <c r="J81" s="10" t="s">
        <v>615</v>
      </c>
      <c r="K81" s="10" t="s">
        <v>15</v>
      </c>
      <c r="L81" s="55">
        <v>100</v>
      </c>
      <c r="M81" s="10" t="s">
        <v>605</v>
      </c>
      <c r="N81" s="55">
        <v>0</v>
      </c>
      <c r="O81" s="10" t="s">
        <v>606</v>
      </c>
      <c r="P81" s="58">
        <v>3.3</v>
      </c>
      <c r="Q81" t="s">
        <v>607</v>
      </c>
      <c r="R81" s="58">
        <v>32</v>
      </c>
      <c r="S81" s="58" t="s">
        <v>625</v>
      </c>
      <c r="T81" s="58">
        <v>0</v>
      </c>
      <c r="U81" s="58" t="s">
        <v>611</v>
      </c>
      <c r="V81" s="58">
        <v>0.28999999999999998</v>
      </c>
      <c r="W81" s="58" t="s">
        <v>611</v>
      </c>
      <c r="X81" s="58">
        <v>0.1</v>
      </c>
      <c r="Y81" t="s">
        <v>607</v>
      </c>
      <c r="Z81" s="58">
        <v>2</v>
      </c>
      <c r="AA81" t="s">
        <v>611</v>
      </c>
      <c r="AB81" s="58">
        <v>2.1</v>
      </c>
      <c r="AC81" t="s">
        <v>611</v>
      </c>
      <c r="AD81" s="58">
        <v>1.2649999999999999</v>
      </c>
      <c r="AE81" s="51">
        <f t="shared" si="7"/>
        <v>140.76499999999999</v>
      </c>
      <c r="AF81" s="81">
        <f>SUM(Z81,R81)</f>
        <v>34</v>
      </c>
      <c r="AG81" s="83">
        <f t="shared" si="9"/>
        <v>0.24153731396298797</v>
      </c>
      <c r="AH81">
        <v>141.74</v>
      </c>
      <c r="AI81" s="93">
        <f t="shared" si="8"/>
        <v>0.62207748535424157</v>
      </c>
    </row>
    <row r="82" spans="1:35">
      <c r="A82" s="1"/>
      <c r="B82" s="10" t="s">
        <v>840</v>
      </c>
      <c r="C82" s="10" t="s">
        <v>841</v>
      </c>
      <c r="D82" s="21">
        <v>29.99</v>
      </c>
      <c r="E82" s="21">
        <v>24.99</v>
      </c>
      <c r="F82" s="73" t="s">
        <v>831</v>
      </c>
      <c r="G82" s="82" t="s">
        <v>842</v>
      </c>
      <c r="H82" s="10" t="s">
        <v>14</v>
      </c>
      <c r="I82" s="10" t="s">
        <v>16</v>
      </c>
      <c r="J82" s="10" t="s">
        <v>604</v>
      </c>
      <c r="K82" s="10" t="s">
        <v>15</v>
      </c>
      <c r="L82" s="55">
        <v>100</v>
      </c>
      <c r="M82" s="10" t="s">
        <v>607</v>
      </c>
      <c r="N82" s="55">
        <v>1.395</v>
      </c>
      <c r="O82" s="10" t="s">
        <v>606</v>
      </c>
      <c r="P82" s="58">
        <v>3.3</v>
      </c>
      <c r="Q82" t="s">
        <v>607</v>
      </c>
      <c r="R82" s="58">
        <v>32</v>
      </c>
      <c r="S82" s="58" t="s">
        <v>609</v>
      </c>
      <c r="T82" s="58">
        <v>0</v>
      </c>
      <c r="U82" s="58" t="s">
        <v>611</v>
      </c>
      <c r="V82" s="58">
        <v>0.28999999999999998</v>
      </c>
      <c r="W82" s="58" t="s">
        <v>611</v>
      </c>
      <c r="X82" s="58">
        <v>0.1</v>
      </c>
      <c r="Y82" t="s">
        <v>607</v>
      </c>
      <c r="Z82" s="58">
        <v>2</v>
      </c>
      <c r="AA82" t="s">
        <v>611</v>
      </c>
      <c r="AB82" s="58">
        <v>2.1</v>
      </c>
      <c r="AC82" t="s">
        <v>611</v>
      </c>
      <c r="AD82" s="58">
        <v>1.25</v>
      </c>
      <c r="AE82" s="51">
        <f>SUM(AD82,AB82,Z82,X82,R82,P82,L82)</f>
        <v>140.75</v>
      </c>
      <c r="AF82" s="81">
        <f>SUM(Z82,T82,R82,P82,N82,L82)</f>
        <v>138.69499999999999</v>
      </c>
      <c r="AG82" s="83">
        <f t="shared" si="9"/>
        <v>0.98539964476021313</v>
      </c>
      <c r="AH82">
        <v>141.74</v>
      </c>
      <c r="AI82" s="93">
        <f t="shared" si="8"/>
        <v>0.99272540620906935</v>
      </c>
    </row>
    <row r="83" spans="1:35">
      <c r="A83" s="1"/>
      <c r="B83" s="10" t="s">
        <v>843</v>
      </c>
      <c r="C83" s="10" t="s">
        <v>844</v>
      </c>
      <c r="D83" s="21">
        <v>29.99</v>
      </c>
      <c r="E83" s="21">
        <v>24.99</v>
      </c>
      <c r="F83" s="73" t="s">
        <v>831</v>
      </c>
      <c r="G83" s="82" t="s">
        <v>845</v>
      </c>
      <c r="H83" s="10" t="s">
        <v>14</v>
      </c>
      <c r="I83" s="10" t="s">
        <v>16</v>
      </c>
      <c r="J83" s="10" t="s">
        <v>604</v>
      </c>
      <c r="K83" s="10" t="s">
        <v>15</v>
      </c>
      <c r="L83" s="55">
        <v>100</v>
      </c>
      <c r="M83" s="10" t="s">
        <v>607</v>
      </c>
      <c r="N83" s="55">
        <v>1.395</v>
      </c>
      <c r="O83" s="10" t="s">
        <v>606</v>
      </c>
      <c r="P83" s="58">
        <v>3.3</v>
      </c>
      <c r="Q83" t="s">
        <v>607</v>
      </c>
      <c r="R83" s="58">
        <v>32</v>
      </c>
      <c r="S83" s="58" t="s">
        <v>609</v>
      </c>
      <c r="T83" s="58">
        <v>0</v>
      </c>
      <c r="U83" s="58" t="s">
        <v>611</v>
      </c>
      <c r="V83" s="58">
        <v>0.28999999999999998</v>
      </c>
      <c r="W83" s="58" t="s">
        <v>611</v>
      </c>
      <c r="X83" s="58">
        <v>0.1</v>
      </c>
      <c r="Y83" t="s">
        <v>607</v>
      </c>
      <c r="Z83" s="58">
        <v>2</v>
      </c>
      <c r="AA83" t="s">
        <v>611</v>
      </c>
      <c r="AB83" s="58">
        <v>2.1</v>
      </c>
      <c r="AC83" t="s">
        <v>611</v>
      </c>
      <c r="AD83" s="58">
        <v>1.25</v>
      </c>
      <c r="AE83" s="51">
        <f>SUM(AD83,AB83,Z83,X83,R83,P83,L83)</f>
        <v>140.75</v>
      </c>
      <c r="AF83" s="81">
        <f>SUM(Z83,T83,R83,N83,L83)</f>
        <v>135.39500000000001</v>
      </c>
      <c r="AG83" s="83">
        <f t="shared" si="9"/>
        <v>0.96195381882770881</v>
      </c>
      <c r="AH83">
        <v>141.74</v>
      </c>
      <c r="AI83" s="93">
        <f t="shared" si="8"/>
        <v>0.98104357676377918</v>
      </c>
    </row>
    <row r="84" spans="1:35">
      <c r="A84" s="1"/>
      <c r="B84" s="10" t="s">
        <v>846</v>
      </c>
      <c r="C84" s="10" t="s">
        <v>847</v>
      </c>
      <c r="D84" s="21">
        <v>29.99</v>
      </c>
      <c r="E84" s="21">
        <v>24.99</v>
      </c>
      <c r="F84" s="73" t="s">
        <v>831</v>
      </c>
      <c r="G84" s="82" t="s">
        <v>848</v>
      </c>
      <c r="H84" s="10" t="s">
        <v>14</v>
      </c>
      <c r="I84" s="10" t="s">
        <v>16</v>
      </c>
      <c r="J84" s="10" t="s">
        <v>604</v>
      </c>
      <c r="K84" s="19" t="s">
        <v>607</v>
      </c>
      <c r="L84" s="55">
        <v>100</v>
      </c>
      <c r="M84" s="10" t="s">
        <v>607</v>
      </c>
      <c r="N84" s="55">
        <v>1.395</v>
      </c>
      <c r="O84" s="10" t="s">
        <v>606</v>
      </c>
      <c r="P84" s="58">
        <v>3.3</v>
      </c>
      <c r="Q84" t="s">
        <v>607</v>
      </c>
      <c r="R84" s="58">
        <v>32</v>
      </c>
      <c r="S84" s="58" t="s">
        <v>617</v>
      </c>
      <c r="T84" s="58">
        <v>2.75</v>
      </c>
      <c r="U84" s="58" t="s">
        <v>611</v>
      </c>
      <c r="V84" s="58">
        <v>0.28999999999999998</v>
      </c>
      <c r="W84" s="58" t="s">
        <v>611</v>
      </c>
      <c r="X84" s="58">
        <v>0.1</v>
      </c>
      <c r="Y84" t="s">
        <v>607</v>
      </c>
      <c r="Z84" s="58">
        <v>2</v>
      </c>
      <c r="AA84" t="s">
        <v>611</v>
      </c>
      <c r="AB84" s="58">
        <v>2.1</v>
      </c>
      <c r="AC84" t="s">
        <v>611</v>
      </c>
      <c r="AD84" s="58">
        <v>1.25</v>
      </c>
      <c r="AE84" s="51">
        <f>SUM(AD84,AB84,Z84,X84,R84,P84,L84)</f>
        <v>140.75</v>
      </c>
      <c r="AF84" s="81">
        <f>SUM(Y84,R84,N84,L84)</f>
        <v>133.39500000000001</v>
      </c>
      <c r="AG84" s="83">
        <f t="shared" si="9"/>
        <v>0.94774422735346364</v>
      </c>
      <c r="AH84">
        <v>141.74</v>
      </c>
      <c r="AI84" s="93">
        <f t="shared" si="8"/>
        <v>0.97396368013027002</v>
      </c>
    </row>
    <row r="85" spans="1:35">
      <c r="A85" s="1"/>
      <c r="B85" s="10" t="s">
        <v>849</v>
      </c>
      <c r="C85" s="10" t="s">
        <v>850</v>
      </c>
      <c r="D85" s="21">
        <v>29.99</v>
      </c>
      <c r="E85" s="21">
        <v>24.99</v>
      </c>
      <c r="F85" s="73" t="s">
        <v>831</v>
      </c>
      <c r="G85" s="82" t="s">
        <v>851</v>
      </c>
      <c r="H85" s="10" t="s">
        <v>14</v>
      </c>
      <c r="I85" s="10" t="s">
        <v>16</v>
      </c>
      <c r="J85" s="10" t="s">
        <v>604</v>
      </c>
      <c r="K85" s="19" t="s">
        <v>607</v>
      </c>
      <c r="L85" s="55">
        <v>100</v>
      </c>
      <c r="M85" s="10" t="s">
        <v>605</v>
      </c>
      <c r="N85" s="55">
        <v>0</v>
      </c>
      <c r="O85" s="10" t="s">
        <v>606</v>
      </c>
      <c r="P85" s="58">
        <v>3.3</v>
      </c>
      <c r="Q85" t="s">
        <v>607</v>
      </c>
      <c r="R85" s="58">
        <v>32</v>
      </c>
      <c r="S85" s="58" t="s">
        <v>609</v>
      </c>
      <c r="T85" s="58">
        <v>0</v>
      </c>
      <c r="U85" s="58" t="s">
        <v>611</v>
      </c>
      <c r="V85" s="58">
        <v>0.28999999999999998</v>
      </c>
      <c r="W85" s="58" t="s">
        <v>611</v>
      </c>
      <c r="X85" s="58">
        <v>0.1</v>
      </c>
      <c r="Y85" t="s">
        <v>607</v>
      </c>
      <c r="Z85" s="58">
        <v>2</v>
      </c>
      <c r="AA85" t="s">
        <v>611</v>
      </c>
      <c r="AB85" s="58">
        <v>2.1</v>
      </c>
      <c r="AC85" t="s">
        <v>611</v>
      </c>
      <c r="AD85" s="58">
        <v>1.25</v>
      </c>
      <c r="AE85" s="51">
        <f>SUM(AD85,AB85,Z85,X85,R85,P85,L85)</f>
        <v>140.75</v>
      </c>
      <c r="AF85" s="81">
        <f>SUM(T85,R85,L85)</f>
        <v>132</v>
      </c>
      <c r="AG85" s="83">
        <f t="shared" si="9"/>
        <v>0.93783303730017764</v>
      </c>
      <c r="AH85">
        <v>141.74</v>
      </c>
      <c r="AI85" s="93">
        <f t="shared" si="8"/>
        <v>0.96902545222839742</v>
      </c>
    </row>
    <row r="86" spans="1:35">
      <c r="A86" s="1"/>
      <c r="B86" s="10" t="s">
        <v>852</v>
      </c>
      <c r="C86" s="10" t="s">
        <v>853</v>
      </c>
      <c r="D86" s="21">
        <v>29.99</v>
      </c>
      <c r="E86" s="21">
        <v>24.99</v>
      </c>
      <c r="F86" s="73" t="s">
        <v>831</v>
      </c>
      <c r="G86" s="82" t="s">
        <v>854</v>
      </c>
      <c r="H86" s="10" t="s">
        <v>14</v>
      </c>
      <c r="I86" s="10" t="s">
        <v>16</v>
      </c>
      <c r="J86" s="10" t="s">
        <v>604</v>
      </c>
      <c r="K86" s="19" t="s">
        <v>607</v>
      </c>
      <c r="L86" s="55">
        <v>100</v>
      </c>
      <c r="M86" s="10" t="s">
        <v>605</v>
      </c>
      <c r="N86" s="55">
        <v>0</v>
      </c>
      <c r="O86" s="10" t="s">
        <v>606</v>
      </c>
      <c r="P86" s="58">
        <v>3.3</v>
      </c>
      <c r="Q86" t="s">
        <v>607</v>
      </c>
      <c r="R86" s="58">
        <v>32</v>
      </c>
      <c r="S86" s="58" t="s">
        <v>647</v>
      </c>
      <c r="T86" s="58">
        <v>1.32</v>
      </c>
      <c r="U86" s="58" t="s">
        <v>611</v>
      </c>
      <c r="V86" s="58">
        <v>0.28999999999999998</v>
      </c>
      <c r="W86" s="58" t="s">
        <v>611</v>
      </c>
      <c r="X86" s="58">
        <v>0.1</v>
      </c>
      <c r="Y86" t="s">
        <v>607</v>
      </c>
      <c r="Z86" s="58">
        <v>2</v>
      </c>
      <c r="AA86" t="s">
        <v>611</v>
      </c>
      <c r="AB86" s="58">
        <v>2.1</v>
      </c>
      <c r="AC86" t="s">
        <v>611</v>
      </c>
      <c r="AD86" s="58">
        <v>1.25</v>
      </c>
      <c r="AE86" s="51">
        <f t="shared" si="7"/>
        <v>140.75</v>
      </c>
      <c r="AF86" s="81">
        <f>SUM(Z86,R86,L86)</f>
        <v>134</v>
      </c>
      <c r="AG86" s="83">
        <f t="shared" si="9"/>
        <v>0.95204262877442269</v>
      </c>
      <c r="AH86">
        <v>141.74</v>
      </c>
      <c r="AI86" s="93">
        <f t="shared" si="8"/>
        <v>0.97610534886190659</v>
      </c>
    </row>
    <row r="87" spans="1:35">
      <c r="A87" s="1"/>
      <c r="B87" s="10" t="s">
        <v>855</v>
      </c>
      <c r="C87" s="10" t="s">
        <v>856</v>
      </c>
      <c r="D87" s="21">
        <v>29.99</v>
      </c>
      <c r="E87" s="21">
        <v>24.99</v>
      </c>
      <c r="F87" s="73" t="s">
        <v>831</v>
      </c>
      <c r="G87" s="82" t="s">
        <v>857</v>
      </c>
      <c r="H87" s="10" t="s">
        <v>14</v>
      </c>
      <c r="I87" s="10" t="s">
        <v>16</v>
      </c>
      <c r="J87" s="10" t="s">
        <v>604</v>
      </c>
      <c r="K87" s="19" t="s">
        <v>607</v>
      </c>
      <c r="L87" s="55">
        <v>100</v>
      </c>
      <c r="M87" s="10" t="s">
        <v>605</v>
      </c>
      <c r="N87" s="55">
        <v>0</v>
      </c>
      <c r="O87" s="10" t="s">
        <v>606</v>
      </c>
      <c r="P87" s="58">
        <v>3.3</v>
      </c>
      <c r="Q87" t="s">
        <v>607</v>
      </c>
      <c r="R87" s="58">
        <v>32</v>
      </c>
      <c r="S87" s="58" t="s">
        <v>609</v>
      </c>
      <c r="T87" s="58">
        <v>0</v>
      </c>
      <c r="U87" s="58" t="s">
        <v>611</v>
      </c>
      <c r="V87" s="58">
        <v>0.28999999999999998</v>
      </c>
      <c r="W87" s="58" t="s">
        <v>611</v>
      </c>
      <c r="X87" s="58">
        <v>0.1</v>
      </c>
      <c r="Y87" t="s">
        <v>607</v>
      </c>
      <c r="Z87" s="58">
        <v>2</v>
      </c>
      <c r="AA87" t="s">
        <v>611</v>
      </c>
      <c r="AB87" s="58">
        <v>2.1</v>
      </c>
      <c r="AC87" t="s">
        <v>611</v>
      </c>
      <c r="AD87" s="58">
        <v>1.25</v>
      </c>
      <c r="AE87" s="51">
        <f t="shared" si="7"/>
        <v>140.75</v>
      </c>
      <c r="AF87" s="81">
        <f>SUM(Z87,T87,R87,L87)</f>
        <v>134</v>
      </c>
      <c r="AG87" s="83">
        <f t="shared" si="9"/>
        <v>0.95204262877442269</v>
      </c>
      <c r="AH87">
        <v>141.74</v>
      </c>
      <c r="AI87" s="93">
        <f t="shared" si="8"/>
        <v>0.97610534886190659</v>
      </c>
    </row>
    <row r="88" spans="1:35">
      <c r="A88" s="1"/>
      <c r="B88" s="10" t="s">
        <v>858</v>
      </c>
      <c r="C88" s="10" t="s">
        <v>859</v>
      </c>
      <c r="D88" s="21">
        <v>29.99</v>
      </c>
      <c r="E88" s="21">
        <v>24.99</v>
      </c>
      <c r="F88" s="73" t="s">
        <v>860</v>
      </c>
      <c r="G88" s="82" t="s">
        <v>861</v>
      </c>
      <c r="H88" s="10" t="s">
        <v>14</v>
      </c>
      <c r="I88" s="10" t="s">
        <v>16</v>
      </c>
      <c r="J88" s="10" t="s">
        <v>615</v>
      </c>
      <c r="K88" s="10" t="s">
        <v>15</v>
      </c>
      <c r="L88" s="55">
        <v>100</v>
      </c>
      <c r="M88" s="10" t="s">
        <v>605</v>
      </c>
      <c r="N88" s="55">
        <v>0</v>
      </c>
      <c r="O88" s="10" t="s">
        <v>629</v>
      </c>
      <c r="P88" s="58">
        <v>0</v>
      </c>
      <c r="Q88" t="s">
        <v>607</v>
      </c>
      <c r="R88" s="58">
        <v>32</v>
      </c>
      <c r="S88" s="58" t="s">
        <v>625</v>
      </c>
      <c r="T88" s="58">
        <v>0</v>
      </c>
      <c r="U88" s="58" t="s">
        <v>611</v>
      </c>
      <c r="V88" s="58">
        <v>0.28999999999999998</v>
      </c>
      <c r="W88" s="58" t="s">
        <v>611</v>
      </c>
      <c r="X88" s="58">
        <v>0.1</v>
      </c>
      <c r="Y88" t="s">
        <v>607</v>
      </c>
      <c r="Z88" s="58">
        <v>2</v>
      </c>
      <c r="AA88" t="s">
        <v>611</v>
      </c>
      <c r="AB88" s="58">
        <v>2.1</v>
      </c>
      <c r="AC88" t="s">
        <v>611</v>
      </c>
      <c r="AD88" s="58">
        <v>1.25</v>
      </c>
      <c r="AE88" s="51">
        <f t="shared" si="7"/>
        <v>137.44999999999999</v>
      </c>
      <c r="AF88" s="81">
        <f>SUM(Z88,R88,)</f>
        <v>34</v>
      </c>
      <c r="AG88" s="83">
        <f t="shared" si="9"/>
        <v>0.24736267733721357</v>
      </c>
      <c r="AH88">
        <v>141.74</v>
      </c>
      <c r="AI88" s="93">
        <f t="shared" si="8"/>
        <v>0.62946380601024399</v>
      </c>
    </row>
    <row r="89" spans="1:35">
      <c r="A89" s="1"/>
      <c r="B89" s="10" t="s">
        <v>862</v>
      </c>
      <c r="C89" s="10" t="s">
        <v>863</v>
      </c>
      <c r="D89" s="21">
        <v>29.99</v>
      </c>
      <c r="E89" s="21">
        <v>24.99</v>
      </c>
      <c r="F89" s="73" t="s">
        <v>831</v>
      </c>
      <c r="G89" s="82" t="s">
        <v>864</v>
      </c>
      <c r="H89" s="10" t="s">
        <v>14</v>
      </c>
      <c r="I89" s="10" t="s">
        <v>16</v>
      </c>
      <c r="J89" s="10" t="s">
        <v>615</v>
      </c>
      <c r="K89" s="19" t="s">
        <v>607</v>
      </c>
      <c r="L89" s="55">
        <v>100</v>
      </c>
      <c r="M89" s="10" t="s">
        <v>605</v>
      </c>
      <c r="N89" s="55">
        <v>0</v>
      </c>
      <c r="O89" s="10" t="s">
        <v>616</v>
      </c>
      <c r="P89" s="58">
        <v>1.5</v>
      </c>
      <c r="Q89" t="s">
        <v>607</v>
      </c>
      <c r="R89" s="58">
        <v>32</v>
      </c>
      <c r="S89" s="58" t="s">
        <v>625</v>
      </c>
      <c r="T89" s="58">
        <v>0</v>
      </c>
      <c r="U89" s="58" t="s">
        <v>611</v>
      </c>
      <c r="V89" s="58">
        <v>0.28999999999999998</v>
      </c>
      <c r="W89" s="58" t="s">
        <v>611</v>
      </c>
      <c r="X89" s="58">
        <v>0.1</v>
      </c>
      <c r="Y89" t="s">
        <v>607</v>
      </c>
      <c r="Z89" s="58">
        <v>2</v>
      </c>
      <c r="AA89" t="s">
        <v>611</v>
      </c>
      <c r="AB89" s="58">
        <v>2.1</v>
      </c>
      <c r="AC89" t="s">
        <v>611</v>
      </c>
      <c r="AD89" s="58">
        <v>1.25</v>
      </c>
      <c r="AE89" s="51">
        <f t="shared" si="7"/>
        <v>138.94999999999999</v>
      </c>
      <c r="AF89" s="81">
        <f>SUM(Z89,R89,)</f>
        <v>34</v>
      </c>
      <c r="AG89" s="83">
        <f t="shared" si="9"/>
        <v>0.24469233537243615</v>
      </c>
      <c r="AH89">
        <v>141.74</v>
      </c>
      <c r="AI89" s="93">
        <f t="shared" si="8"/>
        <v>0.62609996793615741</v>
      </c>
    </row>
    <row r="90" spans="1:35">
      <c r="A90" s="1"/>
      <c r="B90" s="10" t="s">
        <v>865</v>
      </c>
      <c r="C90" s="10" t="s">
        <v>866</v>
      </c>
      <c r="D90" s="21">
        <v>29.99</v>
      </c>
      <c r="E90" s="21">
        <v>24.99</v>
      </c>
      <c r="F90" s="73" t="s">
        <v>831</v>
      </c>
      <c r="G90" s="82" t="s">
        <v>867</v>
      </c>
      <c r="H90" s="10" t="s">
        <v>14</v>
      </c>
      <c r="I90" s="10" t="s">
        <v>16</v>
      </c>
      <c r="J90" s="10" t="s">
        <v>615</v>
      </c>
      <c r="K90" s="10" t="s">
        <v>15</v>
      </c>
      <c r="L90" s="55">
        <v>100</v>
      </c>
      <c r="M90" s="10" t="s">
        <v>605</v>
      </c>
      <c r="N90" s="55">
        <v>0</v>
      </c>
      <c r="O90" s="10" t="s">
        <v>629</v>
      </c>
      <c r="P90" s="58">
        <v>0</v>
      </c>
      <c r="Q90" t="s">
        <v>607</v>
      </c>
      <c r="R90" s="58">
        <v>32</v>
      </c>
      <c r="S90" s="58" t="s">
        <v>625</v>
      </c>
      <c r="T90" s="58">
        <v>0</v>
      </c>
      <c r="U90" s="58" t="s">
        <v>611</v>
      </c>
      <c r="V90" s="58">
        <v>0.28999999999999998</v>
      </c>
      <c r="W90" s="58" t="s">
        <v>611</v>
      </c>
      <c r="X90" s="58">
        <v>0.1</v>
      </c>
      <c r="Y90" t="s">
        <v>607</v>
      </c>
      <c r="Z90" s="58">
        <v>2</v>
      </c>
      <c r="AA90" t="s">
        <v>611</v>
      </c>
      <c r="AB90" s="58">
        <v>2.1</v>
      </c>
      <c r="AC90" t="s">
        <v>611</v>
      </c>
      <c r="AD90" s="58">
        <v>1.25</v>
      </c>
      <c r="AE90" s="51">
        <f t="shared" si="7"/>
        <v>137.44999999999999</v>
      </c>
      <c r="AF90" s="81">
        <f>SUM(Z90,R90,)</f>
        <v>34</v>
      </c>
      <c r="AG90" s="83">
        <f t="shared" si="9"/>
        <v>0.24736267733721357</v>
      </c>
      <c r="AH90">
        <v>141.74</v>
      </c>
      <c r="AI90" s="93">
        <f t="shared" si="8"/>
        <v>0.62946380601024399</v>
      </c>
    </row>
    <row r="91" spans="1:35">
      <c r="A91" s="1"/>
      <c r="B91" s="10" t="s">
        <v>868</v>
      </c>
      <c r="C91" s="10" t="s">
        <v>869</v>
      </c>
      <c r="D91" s="21">
        <v>29.99</v>
      </c>
      <c r="E91" s="21">
        <v>24.99</v>
      </c>
      <c r="F91" s="73" t="s">
        <v>831</v>
      </c>
      <c r="G91" s="82" t="s">
        <v>870</v>
      </c>
      <c r="H91" s="10" t="s">
        <v>14</v>
      </c>
      <c r="I91" s="10" t="s">
        <v>16</v>
      </c>
      <c r="J91" s="10" t="s">
        <v>604</v>
      </c>
      <c r="K91" s="19" t="s">
        <v>607</v>
      </c>
      <c r="L91" s="55">
        <v>100</v>
      </c>
      <c r="M91" s="10" t="s">
        <v>605</v>
      </c>
      <c r="N91" s="55">
        <v>0</v>
      </c>
      <c r="O91" s="10" t="s">
        <v>606</v>
      </c>
      <c r="P91" s="58">
        <v>3.3</v>
      </c>
      <c r="Q91" t="s">
        <v>607</v>
      </c>
      <c r="R91" s="58">
        <v>32</v>
      </c>
      <c r="S91" s="58" t="s">
        <v>609</v>
      </c>
      <c r="T91" s="58">
        <v>0</v>
      </c>
      <c r="U91" s="58" t="s">
        <v>611</v>
      </c>
      <c r="V91" s="58">
        <v>0.28999999999999998</v>
      </c>
      <c r="W91" s="58" t="s">
        <v>611</v>
      </c>
      <c r="X91" s="58">
        <v>0.1</v>
      </c>
      <c r="Y91" t="s">
        <v>607</v>
      </c>
      <c r="Z91" s="58">
        <v>2</v>
      </c>
      <c r="AA91" t="s">
        <v>611</v>
      </c>
      <c r="AB91" s="58">
        <v>2.1</v>
      </c>
      <c r="AC91" t="s">
        <v>611</v>
      </c>
      <c r="AD91" s="58">
        <v>1.25</v>
      </c>
      <c r="AE91" s="51">
        <f t="shared" si="7"/>
        <v>140.75</v>
      </c>
      <c r="AF91" s="81">
        <f>SUM(AB91,Z91,T91,R91,L91)</f>
        <v>136.1</v>
      </c>
      <c r="AG91" s="83">
        <f t="shared" si="9"/>
        <v>0.96696269982238003</v>
      </c>
      <c r="AH91">
        <v>141.74</v>
      </c>
      <c r="AI91" s="93">
        <f t="shared" si="8"/>
        <v>0.98353924032709128</v>
      </c>
    </row>
    <row r="92" spans="1:35">
      <c r="A92" s="1"/>
      <c r="B92" s="10" t="s">
        <v>871</v>
      </c>
      <c r="C92" s="10" t="s">
        <v>872</v>
      </c>
      <c r="D92" s="21">
        <v>29.99</v>
      </c>
      <c r="E92" s="21">
        <v>24.99</v>
      </c>
      <c r="F92" s="73" t="s">
        <v>831</v>
      </c>
      <c r="G92" s="82" t="s">
        <v>873</v>
      </c>
      <c r="H92" s="10" t="s">
        <v>14</v>
      </c>
      <c r="I92" s="10" t="s">
        <v>16</v>
      </c>
      <c r="J92" s="10" t="s">
        <v>615</v>
      </c>
      <c r="K92" s="10" t="s">
        <v>15</v>
      </c>
      <c r="L92" s="55">
        <v>100</v>
      </c>
      <c r="M92" s="10" t="s">
        <v>605</v>
      </c>
      <c r="N92" s="55">
        <v>0</v>
      </c>
      <c r="O92" s="10" t="s">
        <v>606</v>
      </c>
      <c r="P92" s="58">
        <v>3.3</v>
      </c>
      <c r="Q92" t="s">
        <v>607</v>
      </c>
      <c r="R92" s="58">
        <v>32</v>
      </c>
      <c r="S92" s="58" t="s">
        <v>625</v>
      </c>
      <c r="T92" s="58">
        <v>0</v>
      </c>
      <c r="U92" s="58" t="s">
        <v>611</v>
      </c>
      <c r="V92" s="58">
        <v>0.28999999999999998</v>
      </c>
      <c r="W92" s="58" t="s">
        <v>611</v>
      </c>
      <c r="X92" s="58">
        <v>0.1</v>
      </c>
      <c r="Y92" t="s">
        <v>607</v>
      </c>
      <c r="Z92" s="58">
        <v>2</v>
      </c>
      <c r="AA92" t="s">
        <v>611</v>
      </c>
      <c r="AB92" s="58">
        <v>2.1</v>
      </c>
      <c r="AC92" t="s">
        <v>611</v>
      </c>
      <c r="AD92" s="58">
        <v>1.25</v>
      </c>
      <c r="AE92" s="51">
        <f t="shared" si="7"/>
        <v>140.75</v>
      </c>
      <c r="AF92" s="81">
        <f>SUM(Z92,R92)</f>
        <v>34</v>
      </c>
      <c r="AG92" s="83">
        <f t="shared" si="9"/>
        <v>0.24156305506216696</v>
      </c>
      <c r="AH92">
        <v>141.74</v>
      </c>
      <c r="AI92" s="93">
        <f t="shared" si="8"/>
        <v>0.62211051718644905</v>
      </c>
    </row>
    <row r="93" spans="1:35">
      <c r="A93" s="1"/>
      <c r="B93" s="10" t="s">
        <v>874</v>
      </c>
      <c r="C93" s="10" t="s">
        <v>875</v>
      </c>
      <c r="D93" s="21">
        <v>29.99</v>
      </c>
      <c r="E93" s="21">
        <v>24.99</v>
      </c>
      <c r="F93" s="73" t="s">
        <v>831</v>
      </c>
      <c r="G93" s="82" t="s">
        <v>876</v>
      </c>
      <c r="H93" s="10" t="s">
        <v>14</v>
      </c>
      <c r="I93" s="10" t="s">
        <v>16</v>
      </c>
      <c r="J93" s="10" t="s">
        <v>615</v>
      </c>
      <c r="K93" s="10" t="s">
        <v>15</v>
      </c>
      <c r="L93" s="55">
        <v>100</v>
      </c>
      <c r="M93" s="10" t="s">
        <v>615</v>
      </c>
      <c r="N93" s="55">
        <v>1.395</v>
      </c>
      <c r="O93" s="10" t="s">
        <v>606</v>
      </c>
      <c r="P93" s="58">
        <v>3.3</v>
      </c>
      <c r="Q93" t="s">
        <v>607</v>
      </c>
      <c r="R93" s="58">
        <v>32</v>
      </c>
      <c r="S93" s="58" t="s">
        <v>625</v>
      </c>
      <c r="T93" s="58">
        <v>0</v>
      </c>
      <c r="U93" s="58" t="s">
        <v>611</v>
      </c>
      <c r="V93" s="58">
        <v>0.28999999999999998</v>
      </c>
      <c r="W93" s="58" t="s">
        <v>611</v>
      </c>
      <c r="X93" s="58">
        <v>0.1</v>
      </c>
      <c r="Y93" t="s">
        <v>607</v>
      </c>
      <c r="Z93" s="58">
        <v>2</v>
      </c>
      <c r="AA93" t="s">
        <v>611</v>
      </c>
      <c r="AB93" s="58">
        <v>2.1</v>
      </c>
      <c r="AC93" t="s">
        <v>611</v>
      </c>
      <c r="AD93" s="58">
        <v>1.25</v>
      </c>
      <c r="AE93" s="51">
        <f>SUM(AD93,AB93,Z93,X93,R93,P93,L93)</f>
        <v>140.75</v>
      </c>
      <c r="AF93" s="81">
        <f>SUM(Z93,R93,)</f>
        <v>34</v>
      </c>
      <c r="AG93" s="83">
        <f t="shared" si="9"/>
        <v>0.24156305506216696</v>
      </c>
      <c r="AH93">
        <v>141.74</v>
      </c>
      <c r="AI93" s="93">
        <f t="shared" si="8"/>
        <v>0.62211051718644905</v>
      </c>
    </row>
    <row r="94" spans="1:35">
      <c r="A94" s="1"/>
      <c r="B94" s="10" t="s">
        <v>877</v>
      </c>
      <c r="C94" s="10" t="s">
        <v>878</v>
      </c>
      <c r="D94" s="21">
        <v>29.99</v>
      </c>
      <c r="E94" s="21">
        <v>24.99</v>
      </c>
      <c r="F94" s="73" t="s">
        <v>831</v>
      </c>
      <c r="G94" s="82" t="s">
        <v>879</v>
      </c>
      <c r="H94" s="10" t="s">
        <v>14</v>
      </c>
      <c r="I94" s="10" t="s">
        <v>16</v>
      </c>
      <c r="J94" s="10" t="s">
        <v>615</v>
      </c>
      <c r="K94" s="10" t="s">
        <v>15</v>
      </c>
      <c r="L94" s="55">
        <v>100</v>
      </c>
      <c r="M94" s="10" t="s">
        <v>605</v>
      </c>
      <c r="N94" s="55">
        <v>0</v>
      </c>
      <c r="O94" s="10" t="s">
        <v>606</v>
      </c>
      <c r="P94" s="58">
        <v>3.3</v>
      </c>
      <c r="Q94" t="s">
        <v>607</v>
      </c>
      <c r="R94" s="58">
        <v>32</v>
      </c>
      <c r="S94" s="58" t="s">
        <v>625</v>
      </c>
      <c r="T94" s="58">
        <v>0</v>
      </c>
      <c r="U94" s="58" t="s">
        <v>611</v>
      </c>
      <c r="V94" s="58">
        <v>0.28999999999999998</v>
      </c>
      <c r="W94" s="58" t="s">
        <v>611</v>
      </c>
      <c r="X94" s="58">
        <v>0.1</v>
      </c>
      <c r="Y94" t="s">
        <v>607</v>
      </c>
      <c r="Z94" s="58">
        <v>2</v>
      </c>
      <c r="AA94" t="s">
        <v>611</v>
      </c>
      <c r="AB94" s="58">
        <v>2.1</v>
      </c>
      <c r="AC94" t="s">
        <v>611</v>
      </c>
      <c r="AD94" s="58">
        <v>1.25</v>
      </c>
      <c r="AE94" s="51">
        <f t="shared" si="7"/>
        <v>140.75</v>
      </c>
      <c r="AF94" s="81">
        <f>SUM(Z94,R94)</f>
        <v>34</v>
      </c>
      <c r="AG94" s="83">
        <f t="shared" si="9"/>
        <v>0.24156305506216696</v>
      </c>
      <c r="AH94">
        <v>141.74</v>
      </c>
      <c r="AI94" s="93">
        <f t="shared" si="8"/>
        <v>0.62211051718644905</v>
      </c>
    </row>
    <row r="95" spans="1:35">
      <c r="A95" s="1"/>
      <c r="B95" s="10" t="s">
        <v>880</v>
      </c>
      <c r="C95" s="10" t="s">
        <v>881</v>
      </c>
      <c r="D95" s="21">
        <v>29.99</v>
      </c>
      <c r="E95" s="21">
        <v>24.99</v>
      </c>
      <c r="F95" s="73" t="s">
        <v>882</v>
      </c>
      <c r="G95" s="82" t="s">
        <v>883</v>
      </c>
      <c r="H95" s="10" t="s">
        <v>14</v>
      </c>
      <c r="I95" s="10" t="s">
        <v>16</v>
      </c>
      <c r="J95" s="10" t="s">
        <v>604</v>
      </c>
      <c r="K95" s="19" t="s">
        <v>607</v>
      </c>
      <c r="L95" s="55">
        <v>100</v>
      </c>
      <c r="M95" s="10" t="s">
        <v>605</v>
      </c>
      <c r="N95" s="55">
        <v>0</v>
      </c>
      <c r="O95" s="10" t="s">
        <v>606</v>
      </c>
      <c r="P95" s="58">
        <v>3.3</v>
      </c>
      <c r="Q95" t="s">
        <v>607</v>
      </c>
      <c r="R95" s="58">
        <v>32</v>
      </c>
      <c r="S95" s="58" t="s">
        <v>617</v>
      </c>
      <c r="T95" s="58">
        <v>2.75</v>
      </c>
      <c r="U95" s="58" t="s">
        <v>611</v>
      </c>
      <c r="V95" s="58">
        <v>0.28999999999999998</v>
      </c>
      <c r="W95" s="58" t="s">
        <v>611</v>
      </c>
      <c r="X95" s="58">
        <v>0.1</v>
      </c>
      <c r="Y95" t="s">
        <v>607</v>
      </c>
      <c r="Z95" s="58">
        <v>2</v>
      </c>
      <c r="AA95" t="s">
        <v>611</v>
      </c>
      <c r="AB95" s="58">
        <v>2.1</v>
      </c>
      <c r="AC95" t="s">
        <v>611</v>
      </c>
      <c r="AD95" s="58">
        <v>1.25</v>
      </c>
      <c r="AE95" s="51">
        <f t="shared" si="7"/>
        <v>140.75</v>
      </c>
      <c r="AF95" s="81">
        <f>SUM(R95,L95)</f>
        <v>132</v>
      </c>
      <c r="AG95" s="83">
        <f t="shared" si="9"/>
        <v>0.93783303730017764</v>
      </c>
      <c r="AH95">
        <v>141.74</v>
      </c>
      <c r="AI95" s="93">
        <f t="shared" si="8"/>
        <v>0.96902545222839742</v>
      </c>
    </row>
    <row r="96" spans="1:35">
      <c r="A96" s="88"/>
      <c r="B96" s="82" t="s">
        <v>884</v>
      </c>
      <c r="C96" s="82" t="s">
        <v>885</v>
      </c>
      <c r="D96" s="89">
        <v>29.99</v>
      </c>
      <c r="E96" s="89">
        <v>24.99</v>
      </c>
      <c r="F96" s="90">
        <v>22</v>
      </c>
      <c r="G96" s="82" t="s">
        <v>886</v>
      </c>
      <c r="H96" s="82" t="s">
        <v>14</v>
      </c>
      <c r="I96" s="82" t="s">
        <v>16</v>
      </c>
      <c r="J96" s="82" t="s">
        <v>604</v>
      </c>
      <c r="K96" s="91"/>
      <c r="L96" s="92">
        <v>100</v>
      </c>
      <c r="M96" s="82" t="s">
        <v>605</v>
      </c>
      <c r="N96" s="92">
        <v>0</v>
      </c>
      <c r="O96" s="82" t="s">
        <v>606</v>
      </c>
      <c r="P96" s="58">
        <v>3.3</v>
      </c>
      <c r="Q96" t="s">
        <v>607</v>
      </c>
      <c r="R96" s="58">
        <v>32</v>
      </c>
      <c r="S96" s="58" t="s">
        <v>617</v>
      </c>
      <c r="T96" s="58">
        <v>2.8</v>
      </c>
      <c r="U96" s="58" t="s">
        <v>611</v>
      </c>
      <c r="V96" s="58">
        <v>0.28999999999999998</v>
      </c>
      <c r="W96" s="58" t="s">
        <v>611</v>
      </c>
      <c r="X96" s="58">
        <v>0.1</v>
      </c>
      <c r="Y96" t="s">
        <v>607</v>
      </c>
      <c r="Z96" s="58">
        <v>2</v>
      </c>
      <c r="AA96" t="s">
        <v>611</v>
      </c>
      <c r="AB96" s="58">
        <v>2.1</v>
      </c>
      <c r="AC96" t="s">
        <v>611</v>
      </c>
      <c r="AD96" s="58">
        <v>1.25</v>
      </c>
      <c r="AE96" s="51">
        <f t="shared" si="7"/>
        <v>140.75</v>
      </c>
      <c r="AF96" s="81">
        <f>SUM(Z96,R96,L96)</f>
        <v>134</v>
      </c>
      <c r="AG96" s="83">
        <f t="shared" si="9"/>
        <v>0.95204262877442269</v>
      </c>
      <c r="AH96">
        <v>141.74</v>
      </c>
      <c r="AI96" s="93">
        <f t="shared" si="8"/>
        <v>0.97610534886190659</v>
      </c>
    </row>
    <row r="97" spans="1:35">
      <c r="A97" s="1"/>
      <c r="B97" s="10" t="s">
        <v>887</v>
      </c>
      <c r="C97" s="10" t="s">
        <v>888</v>
      </c>
      <c r="D97" s="21">
        <v>29.99</v>
      </c>
      <c r="E97" s="21">
        <v>24.99</v>
      </c>
      <c r="F97" s="73" t="s">
        <v>831</v>
      </c>
      <c r="G97" s="82" t="s">
        <v>889</v>
      </c>
      <c r="H97" s="10" t="s">
        <v>14</v>
      </c>
      <c r="I97" s="10" t="s">
        <v>16</v>
      </c>
      <c r="J97" s="10" t="s">
        <v>615</v>
      </c>
      <c r="K97" s="10" t="s">
        <v>15</v>
      </c>
      <c r="L97" s="55">
        <v>100</v>
      </c>
      <c r="M97" s="10" t="s">
        <v>605</v>
      </c>
      <c r="N97" s="55">
        <v>0</v>
      </c>
      <c r="O97" s="10" t="s">
        <v>606</v>
      </c>
      <c r="P97" s="58">
        <v>3.3</v>
      </c>
      <c r="Q97" t="s">
        <v>607</v>
      </c>
      <c r="R97" s="58">
        <v>32</v>
      </c>
      <c r="S97" s="58" t="s">
        <v>625</v>
      </c>
      <c r="T97" s="58">
        <v>0</v>
      </c>
      <c r="U97" s="58" t="s">
        <v>611</v>
      </c>
      <c r="V97" s="58">
        <v>0.28999999999999998</v>
      </c>
      <c r="W97" s="58" t="s">
        <v>611</v>
      </c>
      <c r="X97" s="58">
        <v>0.1</v>
      </c>
      <c r="Y97" t="s">
        <v>607</v>
      </c>
      <c r="Z97" s="58">
        <v>2</v>
      </c>
      <c r="AA97" t="s">
        <v>611</v>
      </c>
      <c r="AB97" s="58">
        <v>2.1</v>
      </c>
      <c r="AC97" t="s">
        <v>611</v>
      </c>
      <c r="AD97" s="58">
        <v>1.25</v>
      </c>
      <c r="AE97" s="51">
        <f t="shared" si="7"/>
        <v>140.75</v>
      </c>
      <c r="AF97" s="81">
        <f>SUM(Z97,R97,Q9)</f>
        <v>34</v>
      </c>
      <c r="AG97" s="83">
        <f t="shared" si="9"/>
        <v>0.24156305506216696</v>
      </c>
      <c r="AH97">
        <v>141.74</v>
      </c>
      <c r="AI97" s="93">
        <f t="shared" si="8"/>
        <v>0.62211051718644905</v>
      </c>
    </row>
    <row r="98" spans="1:35">
      <c r="A98" s="1"/>
      <c r="B98" s="10" t="s">
        <v>890</v>
      </c>
      <c r="C98" s="10" t="s">
        <v>891</v>
      </c>
      <c r="D98" s="21">
        <v>29.99</v>
      </c>
      <c r="E98" s="21">
        <v>24.99</v>
      </c>
      <c r="F98" s="73" t="s">
        <v>831</v>
      </c>
      <c r="G98" s="82" t="s">
        <v>892</v>
      </c>
      <c r="H98" s="10" t="s">
        <v>14</v>
      </c>
      <c r="I98" s="10" t="s">
        <v>16</v>
      </c>
      <c r="J98" s="10" t="s">
        <v>604</v>
      </c>
      <c r="K98" s="19" t="s">
        <v>607</v>
      </c>
      <c r="L98" s="55">
        <v>100</v>
      </c>
      <c r="M98" s="10" t="s">
        <v>605</v>
      </c>
      <c r="N98" s="55">
        <v>0</v>
      </c>
      <c r="O98" s="10" t="s">
        <v>606</v>
      </c>
      <c r="P98" s="58">
        <v>3.3</v>
      </c>
      <c r="Q98" t="s">
        <v>607</v>
      </c>
      <c r="R98" s="58">
        <v>32</v>
      </c>
      <c r="S98" s="58" t="s">
        <v>609</v>
      </c>
      <c r="T98" s="58">
        <v>0</v>
      </c>
      <c r="U98" s="58" t="s">
        <v>611</v>
      </c>
      <c r="V98" s="58">
        <v>0.28999999999999998</v>
      </c>
      <c r="W98" s="58" t="s">
        <v>611</v>
      </c>
      <c r="X98" s="58">
        <v>0.1</v>
      </c>
      <c r="Y98" t="s">
        <v>607</v>
      </c>
      <c r="Z98" s="58">
        <v>2</v>
      </c>
      <c r="AA98" t="s">
        <v>611</v>
      </c>
      <c r="AB98" s="58">
        <v>2.1</v>
      </c>
      <c r="AC98" t="s">
        <v>611</v>
      </c>
      <c r="AD98" s="58">
        <v>1.25</v>
      </c>
      <c r="AE98" s="51">
        <f t="shared" si="7"/>
        <v>140.75</v>
      </c>
      <c r="AF98" s="81">
        <f>SUM(Z98,T98,R98,L98)</f>
        <v>134</v>
      </c>
      <c r="AG98" s="83">
        <f t="shared" si="9"/>
        <v>0.95204262877442269</v>
      </c>
      <c r="AH98">
        <v>141.74</v>
      </c>
      <c r="AI98" s="93">
        <f t="shared" si="8"/>
        <v>0.97610534886190659</v>
      </c>
    </row>
    <row r="99" spans="1:35">
      <c r="A99" s="1"/>
      <c r="B99" s="36">
        <v>60492</v>
      </c>
      <c r="C99" s="10" t="s">
        <v>893</v>
      </c>
      <c r="D99" s="21">
        <v>29.99</v>
      </c>
      <c r="E99" s="21">
        <v>24.99</v>
      </c>
      <c r="F99" s="3">
        <v>20</v>
      </c>
      <c r="G99" s="82" t="s">
        <v>894</v>
      </c>
      <c r="H99" s="10" t="s">
        <v>14</v>
      </c>
      <c r="I99" s="10" t="s">
        <v>16</v>
      </c>
      <c r="J99" s="10" t="s">
        <v>604</v>
      </c>
      <c r="K99" s="19" t="s">
        <v>607</v>
      </c>
      <c r="L99" s="55">
        <v>100</v>
      </c>
      <c r="M99" s="10" t="s">
        <v>605</v>
      </c>
      <c r="N99" s="55">
        <v>0</v>
      </c>
      <c r="O99" s="10" t="s">
        <v>606</v>
      </c>
      <c r="P99" s="58">
        <v>3.3</v>
      </c>
      <c r="Q99" t="s">
        <v>607</v>
      </c>
      <c r="R99" s="58">
        <v>32</v>
      </c>
      <c r="S99" s="58" t="s">
        <v>609</v>
      </c>
      <c r="T99" s="58">
        <v>0</v>
      </c>
      <c r="U99" s="58" t="s">
        <v>611</v>
      </c>
      <c r="V99" s="58">
        <v>0.28999999999999998</v>
      </c>
      <c r="W99" s="58" t="s">
        <v>611</v>
      </c>
      <c r="X99" s="58">
        <v>0.1</v>
      </c>
      <c r="Y99" t="s">
        <v>607</v>
      </c>
      <c r="Z99" s="58">
        <v>2</v>
      </c>
      <c r="AA99" t="s">
        <v>611</v>
      </c>
      <c r="AB99" s="58">
        <v>2.1</v>
      </c>
      <c r="AC99" t="s">
        <v>611</v>
      </c>
      <c r="AD99" s="58">
        <v>1.25</v>
      </c>
      <c r="AE99" s="51">
        <f t="shared" si="7"/>
        <v>140.75</v>
      </c>
      <c r="AF99" s="81">
        <f>SUM(Z99,R99,L99)</f>
        <v>134</v>
      </c>
      <c r="AG99" s="83">
        <f t="shared" si="9"/>
        <v>0.95204262877442269</v>
      </c>
      <c r="AH99">
        <v>141.74</v>
      </c>
      <c r="AI99" s="93">
        <f t="shared" si="8"/>
        <v>0.97610534886190659</v>
      </c>
    </row>
    <row r="100" spans="1:35">
      <c r="A100" s="1"/>
      <c r="B100" s="10" t="s">
        <v>895</v>
      </c>
      <c r="C100" s="10" t="s">
        <v>896</v>
      </c>
      <c r="D100" s="21">
        <v>29.99</v>
      </c>
      <c r="E100" s="21">
        <v>24.99</v>
      </c>
      <c r="F100" s="73" t="s">
        <v>831</v>
      </c>
      <c r="G100" s="82" t="s">
        <v>897</v>
      </c>
      <c r="H100" s="10" t="s">
        <v>14</v>
      </c>
      <c r="I100" s="10" t="s">
        <v>16</v>
      </c>
      <c r="J100" s="10" t="s">
        <v>604</v>
      </c>
      <c r="K100" s="10" t="s">
        <v>15</v>
      </c>
      <c r="L100" s="55">
        <v>100</v>
      </c>
      <c r="M100" s="10" t="s">
        <v>605</v>
      </c>
      <c r="N100" s="55">
        <v>0</v>
      </c>
      <c r="O100" s="10" t="s">
        <v>629</v>
      </c>
      <c r="P100" s="58">
        <v>0</v>
      </c>
      <c r="Q100" t="s">
        <v>607</v>
      </c>
      <c r="R100" s="58">
        <v>32</v>
      </c>
      <c r="S100" s="58" t="s">
        <v>609</v>
      </c>
      <c r="T100" s="58">
        <v>0</v>
      </c>
      <c r="U100" s="58" t="s">
        <v>611</v>
      </c>
      <c r="V100" s="58">
        <v>0.28999999999999998</v>
      </c>
      <c r="W100" s="58" t="s">
        <v>611</v>
      </c>
      <c r="X100" s="58">
        <v>0.1</v>
      </c>
      <c r="Y100" t="s">
        <v>607</v>
      </c>
      <c r="Z100" s="58">
        <v>2</v>
      </c>
      <c r="AA100" t="s">
        <v>611</v>
      </c>
      <c r="AB100" s="58">
        <v>2.1</v>
      </c>
      <c r="AC100" t="s">
        <v>611</v>
      </c>
      <c r="AD100" s="58">
        <v>1.25</v>
      </c>
      <c r="AE100" s="51">
        <f t="shared" si="7"/>
        <v>137.44999999999999</v>
      </c>
      <c r="AF100" s="81">
        <f>SUM(T100,R100,L100)</f>
        <v>132</v>
      </c>
      <c r="AG100" s="83">
        <f t="shared" si="9"/>
        <v>0.96034921789741734</v>
      </c>
      <c r="AH100">
        <v>141.74</v>
      </c>
      <c r="AI100" s="93">
        <f t="shared" si="8"/>
        <v>0.98047924352591431</v>
      </c>
    </row>
    <row r="101" spans="1:35">
      <c r="A101" s="1"/>
      <c r="B101" s="10" t="s">
        <v>898</v>
      </c>
      <c r="C101" s="10" t="s">
        <v>899</v>
      </c>
      <c r="D101" s="21">
        <v>29.99</v>
      </c>
      <c r="E101" s="21">
        <v>24.99</v>
      </c>
      <c r="F101" s="73" t="s">
        <v>831</v>
      </c>
      <c r="G101" s="82" t="s">
        <v>900</v>
      </c>
      <c r="H101" s="10" t="s">
        <v>14</v>
      </c>
      <c r="I101" s="10" t="s">
        <v>16</v>
      </c>
      <c r="J101" s="10" t="s">
        <v>604</v>
      </c>
      <c r="K101" s="10" t="s">
        <v>15</v>
      </c>
      <c r="L101" s="55">
        <v>100</v>
      </c>
      <c r="M101" s="10" t="s">
        <v>607</v>
      </c>
      <c r="N101" s="55">
        <v>1.395</v>
      </c>
      <c r="O101" s="10" t="s">
        <v>606</v>
      </c>
      <c r="P101" s="58">
        <v>3.3</v>
      </c>
      <c r="Q101" t="s">
        <v>607</v>
      </c>
      <c r="R101" s="58">
        <v>32</v>
      </c>
      <c r="S101" s="58" t="s">
        <v>609</v>
      </c>
      <c r="T101" s="58">
        <v>0</v>
      </c>
      <c r="U101" s="58" t="s">
        <v>611</v>
      </c>
      <c r="V101" s="58">
        <v>0.28999999999999998</v>
      </c>
      <c r="W101" s="58" t="s">
        <v>611</v>
      </c>
      <c r="X101" s="58">
        <v>0.1</v>
      </c>
      <c r="Y101" t="s">
        <v>607</v>
      </c>
      <c r="Z101" s="58">
        <v>2</v>
      </c>
      <c r="AA101" t="s">
        <v>611</v>
      </c>
      <c r="AB101" s="58">
        <v>2.1</v>
      </c>
      <c r="AC101" t="s">
        <v>611</v>
      </c>
      <c r="AD101" s="58">
        <v>1.25</v>
      </c>
      <c r="AE101" s="51">
        <f>SUM(AD101,AB101,Z101,X101,R101,P101,L101)</f>
        <v>140.75</v>
      </c>
      <c r="AF101" s="81">
        <f>SUM(Z101,T101,R101,N101,L101)</f>
        <v>135.39500000000001</v>
      </c>
      <c r="AG101" s="83">
        <f t="shared" si="9"/>
        <v>0.96195381882770881</v>
      </c>
      <c r="AH101">
        <v>141.74</v>
      </c>
      <c r="AI101" s="93">
        <f t="shared" si="8"/>
        <v>0.98104357676377918</v>
      </c>
    </row>
    <row r="102" spans="1:35">
      <c r="A102" s="1"/>
      <c r="B102" s="10" t="s">
        <v>901</v>
      </c>
      <c r="C102" s="10" t="s">
        <v>902</v>
      </c>
      <c r="D102" s="21">
        <v>29.99</v>
      </c>
      <c r="E102" s="21">
        <v>24.99</v>
      </c>
      <c r="F102" s="73" t="s">
        <v>831</v>
      </c>
      <c r="G102" s="82" t="s">
        <v>903</v>
      </c>
      <c r="H102" s="10" t="s">
        <v>14</v>
      </c>
      <c r="I102" s="10" t="s">
        <v>16</v>
      </c>
      <c r="J102" s="10" t="s">
        <v>604</v>
      </c>
      <c r="K102" s="10" t="s">
        <v>15</v>
      </c>
      <c r="L102" s="55">
        <v>100</v>
      </c>
      <c r="M102" s="10" t="s">
        <v>607</v>
      </c>
      <c r="N102" s="55">
        <v>1.395</v>
      </c>
      <c r="O102" s="10" t="s">
        <v>606</v>
      </c>
      <c r="P102" s="58">
        <v>3.3</v>
      </c>
      <c r="Q102" t="s">
        <v>607</v>
      </c>
      <c r="R102" s="58">
        <v>32</v>
      </c>
      <c r="S102" s="58" t="s">
        <v>609</v>
      </c>
      <c r="T102" s="58">
        <v>0</v>
      </c>
      <c r="U102" s="58" t="s">
        <v>611</v>
      </c>
      <c r="V102" s="58">
        <v>0.28999999999999998</v>
      </c>
      <c r="W102" s="58" t="s">
        <v>611</v>
      </c>
      <c r="X102" s="58">
        <v>0.1</v>
      </c>
      <c r="Y102" t="s">
        <v>607</v>
      </c>
      <c r="Z102" s="58">
        <v>2</v>
      </c>
      <c r="AA102" t="s">
        <v>611</v>
      </c>
      <c r="AB102" s="58">
        <v>2.1</v>
      </c>
      <c r="AC102" t="s">
        <v>611</v>
      </c>
      <c r="AD102" s="58">
        <v>1.25</v>
      </c>
      <c r="AE102" s="51">
        <f>SUM(AD102,AB102,Z102,X102,R102,P102,P102,AE106,L102)</f>
        <v>284.37700000000001</v>
      </c>
      <c r="AF102" s="81">
        <f>SUM(Z102,T102,R102,N102,L102)</f>
        <v>135.39500000000001</v>
      </c>
      <c r="AG102" s="83">
        <f t="shared" si="9"/>
        <v>0.47611093724176007</v>
      </c>
      <c r="AH102">
        <v>141.74</v>
      </c>
      <c r="AI102" s="93">
        <f t="shared" si="8"/>
        <v>0.65037301961667804</v>
      </c>
    </row>
    <row r="103" spans="1:35">
      <c r="A103" s="1"/>
      <c r="B103" s="10" t="s">
        <v>904</v>
      </c>
      <c r="C103" s="10" t="s">
        <v>905</v>
      </c>
      <c r="D103" s="21">
        <v>29.99</v>
      </c>
      <c r="E103" s="21">
        <v>24.99</v>
      </c>
      <c r="F103" s="73" t="s">
        <v>831</v>
      </c>
      <c r="G103" s="82" t="s">
        <v>906</v>
      </c>
      <c r="H103" s="10" t="s">
        <v>14</v>
      </c>
      <c r="I103" s="10" t="s">
        <v>16</v>
      </c>
      <c r="J103" s="10" t="s">
        <v>604</v>
      </c>
      <c r="K103" s="19" t="s">
        <v>607</v>
      </c>
      <c r="L103" s="55">
        <v>100</v>
      </c>
      <c r="M103" s="10" t="s">
        <v>607</v>
      </c>
      <c r="N103" s="55">
        <v>1.395</v>
      </c>
      <c r="O103" s="10" t="s">
        <v>606</v>
      </c>
      <c r="P103" s="58">
        <v>3.3</v>
      </c>
      <c r="Q103" t="s">
        <v>607</v>
      </c>
      <c r="R103" s="58">
        <v>32</v>
      </c>
      <c r="S103" s="58" t="s">
        <v>609</v>
      </c>
      <c r="T103" s="58">
        <v>0</v>
      </c>
      <c r="U103" s="58" t="s">
        <v>611</v>
      </c>
      <c r="V103" s="58">
        <v>0.28999999999999998</v>
      </c>
      <c r="W103" s="58" t="s">
        <v>611</v>
      </c>
      <c r="X103" s="58">
        <v>0.1</v>
      </c>
      <c r="Y103" t="s">
        <v>607</v>
      </c>
      <c r="Z103" s="58">
        <v>2</v>
      </c>
      <c r="AA103" t="s">
        <v>611</v>
      </c>
      <c r="AB103" s="58">
        <v>2.1</v>
      </c>
      <c r="AC103" t="s">
        <v>611</v>
      </c>
      <c r="AD103" s="58">
        <v>1.25</v>
      </c>
      <c r="AE103" s="51">
        <f>SUM(AD103,AB103,Z103,X103,R103,P103,L103)</f>
        <v>140.75</v>
      </c>
      <c r="AF103" s="81">
        <f>SUM(Z103,T103,R103,N103,L103)</f>
        <v>135.39500000000001</v>
      </c>
      <c r="AG103" s="83">
        <f t="shared" si="9"/>
        <v>0.96195381882770881</v>
      </c>
      <c r="AH103">
        <v>141.74</v>
      </c>
      <c r="AI103" s="93">
        <f t="shared" si="8"/>
        <v>0.98104357676377918</v>
      </c>
    </row>
    <row r="104" spans="1:35">
      <c r="A104" s="1"/>
      <c r="B104" s="10" t="s">
        <v>907</v>
      </c>
      <c r="C104" s="10" t="s">
        <v>908</v>
      </c>
      <c r="D104" s="21">
        <v>29.99</v>
      </c>
      <c r="E104" s="21">
        <v>24.99</v>
      </c>
      <c r="F104" s="73" t="s">
        <v>831</v>
      </c>
      <c r="G104" s="82" t="s">
        <v>909</v>
      </c>
      <c r="H104" s="10" t="s">
        <v>14</v>
      </c>
      <c r="I104" s="10" t="s">
        <v>16</v>
      </c>
      <c r="J104" s="10" t="s">
        <v>604</v>
      </c>
      <c r="K104" s="19" t="s">
        <v>607</v>
      </c>
      <c r="L104" s="55">
        <v>100</v>
      </c>
      <c r="M104" s="10" t="s">
        <v>607</v>
      </c>
      <c r="N104" s="3">
        <v>1.4075</v>
      </c>
      <c r="O104" s="10" t="s">
        <v>606</v>
      </c>
      <c r="P104" s="58">
        <v>3.3</v>
      </c>
      <c r="Q104" t="s">
        <v>607</v>
      </c>
      <c r="R104" s="58">
        <v>32</v>
      </c>
      <c r="S104" s="58" t="s">
        <v>617</v>
      </c>
      <c r="T104" s="58">
        <v>2.75</v>
      </c>
      <c r="U104" s="58" t="s">
        <v>611</v>
      </c>
      <c r="V104" s="58">
        <v>0.28999999999999998</v>
      </c>
      <c r="W104" s="58" t="s">
        <v>611</v>
      </c>
      <c r="X104" s="58">
        <v>0.1</v>
      </c>
      <c r="Y104" t="s">
        <v>607</v>
      </c>
      <c r="Z104" s="58">
        <v>2</v>
      </c>
      <c r="AA104" t="s">
        <v>611</v>
      </c>
      <c r="AB104" s="58">
        <v>2.1</v>
      </c>
      <c r="AC104" t="s">
        <v>611</v>
      </c>
      <c r="AD104" s="58">
        <v>1.25</v>
      </c>
      <c r="AE104" s="51">
        <f>SUM(AD104,AB104,Z104,X104,R104,P104,L104)</f>
        <v>140.75</v>
      </c>
      <c r="AF104" s="81">
        <f>SUM(R104,N104,L104)</f>
        <v>133.4075</v>
      </c>
      <c r="AG104" s="83">
        <f t="shared" si="9"/>
        <v>0.94783303730017765</v>
      </c>
      <c r="AH104">
        <v>141.74</v>
      </c>
      <c r="AI104" s="93">
        <f t="shared" si="8"/>
        <v>0.97400792948422965</v>
      </c>
    </row>
    <row r="105" spans="1:35">
      <c r="A105" s="1"/>
      <c r="B105" s="10" t="s">
        <v>910</v>
      </c>
      <c r="C105" s="10" t="s">
        <v>911</v>
      </c>
      <c r="D105" s="21">
        <v>29.99</v>
      </c>
      <c r="E105" s="21">
        <v>24.99</v>
      </c>
      <c r="F105" s="73" t="s">
        <v>860</v>
      </c>
      <c r="G105" s="82" t="s">
        <v>912</v>
      </c>
      <c r="H105" s="10" t="s">
        <v>14</v>
      </c>
      <c r="I105" s="10" t="s">
        <v>16</v>
      </c>
      <c r="J105" s="10" t="s">
        <v>604</v>
      </c>
      <c r="K105" s="10" t="s">
        <v>15</v>
      </c>
      <c r="L105" s="55">
        <v>100</v>
      </c>
      <c r="M105" s="10" t="s">
        <v>607</v>
      </c>
      <c r="N105" s="60">
        <v>1.4075</v>
      </c>
      <c r="O105" s="10" t="s">
        <v>606</v>
      </c>
      <c r="P105" s="58">
        <v>3.3</v>
      </c>
      <c r="Q105" t="s">
        <v>607</v>
      </c>
      <c r="R105" s="58">
        <v>32</v>
      </c>
      <c r="S105" s="58" t="s">
        <v>609</v>
      </c>
      <c r="T105" s="58">
        <v>0</v>
      </c>
      <c r="U105" s="58" t="s">
        <v>611</v>
      </c>
      <c r="V105" s="58">
        <v>0.28999999999999998</v>
      </c>
      <c r="W105" s="58" t="s">
        <v>611</v>
      </c>
      <c r="X105" s="58">
        <v>0.1</v>
      </c>
      <c r="Y105" t="s">
        <v>607</v>
      </c>
      <c r="Z105" s="58">
        <v>2</v>
      </c>
      <c r="AA105" t="s">
        <v>611</v>
      </c>
      <c r="AB105" s="58">
        <v>2.1</v>
      </c>
      <c r="AC105" t="s">
        <v>611</v>
      </c>
      <c r="AD105" s="58">
        <v>1.25</v>
      </c>
      <c r="AE105" s="51">
        <f>SUM(AD105,AB105,Z105,X105,R105,P105,L105)</f>
        <v>140.75</v>
      </c>
      <c r="AF105" s="81">
        <f>SUM(Z105,T105,R105,N105,L105)</f>
        <v>135.4075</v>
      </c>
      <c r="AG105" s="83">
        <f t="shared" si="9"/>
        <v>0.9620426287744227</v>
      </c>
      <c r="AH105">
        <v>141.74</v>
      </c>
      <c r="AI105" s="93">
        <f t="shared" si="8"/>
        <v>0.98108782611773881</v>
      </c>
    </row>
    <row r="106" spans="1:35">
      <c r="A106" s="1"/>
      <c r="B106" s="10" t="s">
        <v>913</v>
      </c>
      <c r="C106" s="10" t="s">
        <v>914</v>
      </c>
      <c r="D106" s="21">
        <v>29.99</v>
      </c>
      <c r="E106" s="21">
        <v>24.99</v>
      </c>
      <c r="F106" s="73" t="s">
        <v>831</v>
      </c>
      <c r="G106" s="82" t="s">
        <v>915</v>
      </c>
      <c r="H106" s="10" t="s">
        <v>14</v>
      </c>
      <c r="I106" s="10" t="s">
        <v>16</v>
      </c>
      <c r="J106" s="10" t="s">
        <v>604</v>
      </c>
      <c r="K106" s="10" t="s">
        <v>15</v>
      </c>
      <c r="L106" s="55">
        <v>100</v>
      </c>
      <c r="M106" s="10" t="s">
        <v>607</v>
      </c>
      <c r="N106" s="55">
        <v>1.377</v>
      </c>
      <c r="O106" s="10" t="s">
        <v>616</v>
      </c>
      <c r="P106" s="58">
        <v>1.5</v>
      </c>
      <c r="Q106" t="s">
        <v>607</v>
      </c>
      <c r="R106" s="58">
        <v>32</v>
      </c>
      <c r="S106" s="58" t="s">
        <v>647</v>
      </c>
      <c r="T106" s="58">
        <v>1.32</v>
      </c>
      <c r="U106" s="58" t="s">
        <v>611</v>
      </c>
      <c r="V106" s="58">
        <v>0.28999999999999998</v>
      </c>
      <c r="W106" s="58" t="s">
        <v>611</v>
      </c>
      <c r="X106" s="58">
        <v>0.1</v>
      </c>
      <c r="Y106" t="s">
        <v>607</v>
      </c>
      <c r="Z106" s="58">
        <v>2</v>
      </c>
      <c r="AA106" t="s">
        <v>611</v>
      </c>
      <c r="AB106" s="58">
        <v>2.1</v>
      </c>
      <c r="AC106" t="s">
        <v>611</v>
      </c>
      <c r="AD106" s="58">
        <v>1.25</v>
      </c>
      <c r="AE106" s="51">
        <f t="shared" si="7"/>
        <v>140.327</v>
      </c>
      <c r="AF106" s="81">
        <f>SUM(Z106,R106,N106,L106)</f>
        <v>135.37700000000001</v>
      </c>
      <c r="AG106" s="83">
        <f t="shared" si="9"/>
        <v>0.96472524888296629</v>
      </c>
      <c r="AH106">
        <v>141.74</v>
      </c>
      <c r="AI106" s="93">
        <f t="shared" si="8"/>
        <v>0.98245097795913738</v>
      </c>
    </row>
    <row r="107" spans="1:35">
      <c r="A107" s="1"/>
      <c r="B107" s="10" t="s">
        <v>916</v>
      </c>
      <c r="C107" s="10" t="s">
        <v>917</v>
      </c>
      <c r="D107" s="21">
        <v>29.99</v>
      </c>
      <c r="E107" s="21">
        <v>24.99</v>
      </c>
      <c r="F107" s="73" t="s">
        <v>831</v>
      </c>
      <c r="G107" s="82" t="s">
        <v>918</v>
      </c>
      <c r="H107" s="10" t="s">
        <v>14</v>
      </c>
      <c r="I107" s="10" t="s">
        <v>16</v>
      </c>
      <c r="J107" s="10" t="s">
        <v>615</v>
      </c>
      <c r="K107" s="10" t="s">
        <v>15</v>
      </c>
      <c r="L107" s="55">
        <v>100</v>
      </c>
      <c r="M107" s="10" t="s">
        <v>605</v>
      </c>
      <c r="N107" s="55">
        <v>0</v>
      </c>
      <c r="O107" s="10" t="s">
        <v>616</v>
      </c>
      <c r="P107" s="58">
        <v>1.5</v>
      </c>
      <c r="Q107" t="s">
        <v>607</v>
      </c>
      <c r="R107" s="58">
        <v>32</v>
      </c>
      <c r="S107" s="58" t="s">
        <v>625</v>
      </c>
      <c r="T107" s="58">
        <v>0</v>
      </c>
      <c r="U107" s="58" t="s">
        <v>611</v>
      </c>
      <c r="V107" s="58">
        <v>0.28999999999999998</v>
      </c>
      <c r="W107" s="58" t="s">
        <v>611</v>
      </c>
      <c r="X107" s="58">
        <v>0.1</v>
      </c>
      <c r="Y107" t="s">
        <v>607</v>
      </c>
      <c r="Z107" s="58">
        <v>2</v>
      </c>
      <c r="AA107" t="s">
        <v>611</v>
      </c>
      <c r="AB107" s="58">
        <v>2.1</v>
      </c>
      <c r="AC107" t="s">
        <v>611</v>
      </c>
      <c r="AD107" s="58">
        <v>1.25</v>
      </c>
      <c r="AE107" s="51">
        <f t="shared" si="7"/>
        <v>138.94999999999999</v>
      </c>
      <c r="AF107" s="81">
        <f>SUM(Z107,R107,)</f>
        <v>34</v>
      </c>
      <c r="AG107" s="83">
        <f t="shared" si="9"/>
        <v>0.24469233537243615</v>
      </c>
      <c r="AH107">
        <v>141.74</v>
      </c>
      <c r="AI107" s="93">
        <f t="shared" si="8"/>
        <v>0.62609996793615741</v>
      </c>
    </row>
    <row r="108" spans="1:35">
      <c r="A108" s="1"/>
      <c r="B108" s="10" t="s">
        <v>919</v>
      </c>
      <c r="C108" s="10" t="s">
        <v>920</v>
      </c>
      <c r="D108" s="21">
        <v>29.99</v>
      </c>
      <c r="E108" s="21">
        <v>24.99</v>
      </c>
      <c r="F108" s="73" t="s">
        <v>831</v>
      </c>
      <c r="G108" s="82" t="s">
        <v>921</v>
      </c>
      <c r="H108" s="10" t="s">
        <v>14</v>
      </c>
      <c r="I108" s="10" t="s">
        <v>16</v>
      </c>
      <c r="J108" s="10" t="s">
        <v>604</v>
      </c>
      <c r="K108" s="19" t="s">
        <v>607</v>
      </c>
      <c r="L108" s="55">
        <v>100</v>
      </c>
      <c r="M108" s="10" t="s">
        <v>607</v>
      </c>
      <c r="N108" s="55">
        <v>1.395</v>
      </c>
      <c r="O108" s="10" t="s">
        <v>606</v>
      </c>
      <c r="P108" s="58">
        <v>3.3</v>
      </c>
      <c r="Q108" t="s">
        <v>607</v>
      </c>
      <c r="R108" s="58">
        <v>32</v>
      </c>
      <c r="S108" s="58" t="s">
        <v>647</v>
      </c>
      <c r="T108" s="58">
        <v>1.32</v>
      </c>
      <c r="U108" s="58" t="s">
        <v>611</v>
      </c>
      <c r="V108" s="58">
        <v>0.28999999999999998</v>
      </c>
      <c r="W108" s="58" t="s">
        <v>611</v>
      </c>
      <c r="X108" s="58">
        <v>0.1</v>
      </c>
      <c r="Y108" t="s">
        <v>607</v>
      </c>
      <c r="Z108" s="58">
        <v>2</v>
      </c>
      <c r="AA108" t="s">
        <v>611</v>
      </c>
      <c r="AB108" s="58">
        <v>2.1</v>
      </c>
      <c r="AC108" t="s">
        <v>611</v>
      </c>
      <c r="AD108" s="58">
        <v>1.25</v>
      </c>
      <c r="AE108" s="51">
        <f t="shared" si="7"/>
        <v>142.14500000000001</v>
      </c>
      <c r="AF108" s="81">
        <f>SUM(R108,N108,L108)</f>
        <v>133.39500000000001</v>
      </c>
      <c r="AG108" s="83">
        <f t="shared" si="9"/>
        <v>0.93844313904815502</v>
      </c>
      <c r="AH108">
        <v>141.74</v>
      </c>
      <c r="AI108" s="93">
        <f t="shared" si="8"/>
        <v>0.9691776599679448</v>
      </c>
    </row>
    <row r="109" spans="1:35">
      <c r="A109" s="1"/>
      <c r="B109" s="10" t="s">
        <v>922</v>
      </c>
      <c r="C109" s="10" t="s">
        <v>923</v>
      </c>
      <c r="D109" s="21">
        <v>29.99</v>
      </c>
      <c r="E109" s="21">
        <v>24.99</v>
      </c>
      <c r="F109" s="73" t="s">
        <v>831</v>
      </c>
      <c r="G109" s="82" t="s">
        <v>924</v>
      </c>
      <c r="H109" s="10" t="s">
        <v>14</v>
      </c>
      <c r="I109" s="10" t="s">
        <v>16</v>
      </c>
      <c r="J109" s="10" t="s">
        <v>604</v>
      </c>
      <c r="K109" s="19" t="s">
        <v>607</v>
      </c>
      <c r="L109" s="55">
        <v>100</v>
      </c>
      <c r="M109" s="10" t="s">
        <v>605</v>
      </c>
      <c r="N109" s="55">
        <v>0</v>
      </c>
      <c r="O109" s="10" t="s">
        <v>606</v>
      </c>
      <c r="P109" s="58">
        <v>3.3</v>
      </c>
      <c r="Q109" t="s">
        <v>607</v>
      </c>
      <c r="R109" s="58">
        <v>32</v>
      </c>
      <c r="S109" s="58" t="s">
        <v>609</v>
      </c>
      <c r="T109" s="58">
        <v>0</v>
      </c>
      <c r="U109" s="58" t="s">
        <v>611</v>
      </c>
      <c r="V109" s="58">
        <v>0.28999999999999998</v>
      </c>
      <c r="W109" s="58" t="s">
        <v>611</v>
      </c>
      <c r="X109" s="58">
        <v>0.1</v>
      </c>
      <c r="Y109" t="s">
        <v>607</v>
      </c>
      <c r="Z109" s="58">
        <v>2</v>
      </c>
      <c r="AA109" t="s">
        <v>611</v>
      </c>
      <c r="AB109" s="58">
        <v>2.1</v>
      </c>
      <c r="AC109" t="s">
        <v>611</v>
      </c>
      <c r="AD109" s="58">
        <v>1.25</v>
      </c>
      <c r="AE109" s="51">
        <f t="shared" si="7"/>
        <v>140.75</v>
      </c>
      <c r="AF109" s="81">
        <f>SUM(Z109,N109,L109,R109)</f>
        <v>134</v>
      </c>
      <c r="AG109" s="83">
        <f t="shared" si="9"/>
        <v>0.95204262877442269</v>
      </c>
      <c r="AH109">
        <v>141.74</v>
      </c>
      <c r="AI109" s="93">
        <f t="shared" ref="AI109:AI142" si="10">(AF109+AH109)/(AE109+AH109)</f>
        <v>0.97610534886190659</v>
      </c>
    </row>
    <row r="110" spans="1:35">
      <c r="A110" s="1"/>
      <c r="B110" s="10" t="s">
        <v>925</v>
      </c>
      <c r="C110" s="10" t="s">
        <v>926</v>
      </c>
      <c r="D110" s="21">
        <v>29.99</v>
      </c>
      <c r="E110" s="21">
        <v>24.99</v>
      </c>
      <c r="F110" s="73" t="s">
        <v>831</v>
      </c>
      <c r="G110" s="82" t="s">
        <v>927</v>
      </c>
      <c r="H110" s="10" t="s">
        <v>14</v>
      </c>
      <c r="I110" s="10" t="s">
        <v>16</v>
      </c>
      <c r="J110" s="10" t="s">
        <v>615</v>
      </c>
      <c r="K110" s="10" t="s">
        <v>15</v>
      </c>
      <c r="L110" s="55">
        <v>100</v>
      </c>
      <c r="M110" s="10" t="s">
        <v>605</v>
      </c>
      <c r="N110" s="55">
        <v>0</v>
      </c>
      <c r="O110" s="10" t="s">
        <v>606</v>
      </c>
      <c r="P110" s="58">
        <v>3.3</v>
      </c>
      <c r="Q110" t="s">
        <v>607</v>
      </c>
      <c r="R110" s="58">
        <v>32</v>
      </c>
      <c r="S110" s="58" t="s">
        <v>609</v>
      </c>
      <c r="T110" s="58">
        <v>0</v>
      </c>
      <c r="U110" s="58" t="s">
        <v>611</v>
      </c>
      <c r="V110" s="58">
        <v>0.28999999999999998</v>
      </c>
      <c r="W110" s="58" t="s">
        <v>611</v>
      </c>
      <c r="X110" s="58">
        <v>0.1</v>
      </c>
      <c r="Y110" t="s">
        <v>607</v>
      </c>
      <c r="Z110" s="58">
        <v>2</v>
      </c>
      <c r="AA110" t="s">
        <v>611</v>
      </c>
      <c r="AB110" s="58">
        <v>2.1</v>
      </c>
      <c r="AC110" t="s">
        <v>611</v>
      </c>
      <c r="AD110" s="58">
        <v>1.25</v>
      </c>
      <c r="AE110" s="51">
        <f t="shared" ref="AE110:AE135" si="11">SUM(AD110,AB110,Z110,X110,R110,P110,N110,L110)</f>
        <v>140.75</v>
      </c>
      <c r="AF110" s="81">
        <f>SUM(Z110,T110,R110,N110)</f>
        <v>34</v>
      </c>
      <c r="AG110" s="83">
        <f t="shared" si="9"/>
        <v>0.24156305506216696</v>
      </c>
      <c r="AH110">
        <v>141.74</v>
      </c>
      <c r="AI110" s="93">
        <f t="shared" si="10"/>
        <v>0.62211051718644905</v>
      </c>
    </row>
    <row r="111" spans="1:35">
      <c r="A111" s="1"/>
      <c r="B111" s="36">
        <v>60649</v>
      </c>
      <c r="C111" s="10" t="s">
        <v>928</v>
      </c>
      <c r="D111" s="21">
        <v>29.99</v>
      </c>
      <c r="E111" s="21">
        <v>24.99</v>
      </c>
      <c r="F111" s="3">
        <v>20</v>
      </c>
      <c r="G111" s="82" t="s">
        <v>929</v>
      </c>
      <c r="H111" s="10" t="s">
        <v>14</v>
      </c>
      <c r="I111" s="10" t="s">
        <v>16</v>
      </c>
      <c r="J111" s="10" t="s">
        <v>604</v>
      </c>
      <c r="K111" s="19" t="s">
        <v>607</v>
      </c>
      <c r="L111" s="55">
        <v>100</v>
      </c>
      <c r="M111" s="10" t="s">
        <v>607</v>
      </c>
      <c r="N111" s="55">
        <v>0</v>
      </c>
      <c r="O111" s="10" t="s">
        <v>606</v>
      </c>
      <c r="P111" s="58">
        <v>3.3</v>
      </c>
      <c r="Q111" t="s">
        <v>607</v>
      </c>
      <c r="R111" s="58">
        <v>32</v>
      </c>
      <c r="S111" s="58" t="s">
        <v>609</v>
      </c>
      <c r="T111" s="58">
        <v>0</v>
      </c>
      <c r="U111" s="58" t="s">
        <v>611</v>
      </c>
      <c r="V111" s="58">
        <v>0.28999999999999998</v>
      </c>
      <c r="W111" s="58" t="s">
        <v>611</v>
      </c>
      <c r="X111" s="58">
        <v>0.1</v>
      </c>
      <c r="Y111" t="s">
        <v>607</v>
      </c>
      <c r="Z111" s="58">
        <v>2</v>
      </c>
      <c r="AA111" t="s">
        <v>611</v>
      </c>
      <c r="AB111" s="58">
        <v>2.1</v>
      </c>
      <c r="AC111" t="s">
        <v>611</v>
      </c>
      <c r="AD111" s="58">
        <v>1.25</v>
      </c>
      <c r="AE111" s="51">
        <f>SUM(AD111,AB111,Z111,X111,R111,P111,N111,L111)</f>
        <v>140.75</v>
      </c>
      <c r="AF111" s="81">
        <f>SUM(Z111,T111,R111,N111,L111)</f>
        <v>134</v>
      </c>
      <c r="AG111" s="83">
        <f t="shared" si="9"/>
        <v>0.95204262877442269</v>
      </c>
      <c r="AH111">
        <v>141.74</v>
      </c>
      <c r="AI111" s="93">
        <f t="shared" si="10"/>
        <v>0.97610534886190659</v>
      </c>
    </row>
    <row r="112" spans="1:35" s="66" customFormat="1" hidden="1">
      <c r="A112" s="61"/>
      <c r="B112" s="62" t="s">
        <v>930</v>
      </c>
      <c r="C112" s="62" t="s">
        <v>931</v>
      </c>
      <c r="D112" s="21">
        <v>29.99</v>
      </c>
      <c r="E112" s="21">
        <v>24.99</v>
      </c>
      <c r="F112" s="73" t="s">
        <v>932</v>
      </c>
      <c r="G112" s="84"/>
      <c r="H112" s="10" t="s">
        <v>14</v>
      </c>
      <c r="I112" s="10" t="s">
        <v>16</v>
      </c>
      <c r="J112" s="62"/>
      <c r="K112" s="62" t="s">
        <v>15</v>
      </c>
      <c r="L112" s="64">
        <v>100</v>
      </c>
      <c r="M112" s="62"/>
      <c r="N112" s="64"/>
      <c r="O112" s="10" t="s">
        <v>606</v>
      </c>
      <c r="P112" s="58">
        <v>3.3</v>
      </c>
      <c r="Q112" t="s">
        <v>607</v>
      </c>
      <c r="R112" s="58">
        <v>32</v>
      </c>
      <c r="S112" s="65"/>
      <c r="T112" s="65"/>
      <c r="U112" s="58" t="s">
        <v>611</v>
      </c>
      <c r="V112" s="58">
        <v>0.28999999999999998</v>
      </c>
      <c r="W112" s="58" t="s">
        <v>611</v>
      </c>
      <c r="X112" s="58">
        <v>0.1</v>
      </c>
      <c r="Y112" t="s">
        <v>607</v>
      </c>
      <c r="Z112" s="58">
        <v>2</v>
      </c>
      <c r="AA112" t="s">
        <v>611</v>
      </c>
      <c r="AB112" s="58">
        <v>2.1</v>
      </c>
      <c r="AC112" t="s">
        <v>611</v>
      </c>
      <c r="AD112" s="58">
        <v>1.25</v>
      </c>
      <c r="AE112" s="67">
        <f t="shared" si="11"/>
        <v>140.75</v>
      </c>
      <c r="AG112" s="83">
        <f t="shared" si="9"/>
        <v>0</v>
      </c>
      <c r="AH112">
        <v>141.74</v>
      </c>
      <c r="AI112" s="93">
        <f t="shared" si="10"/>
        <v>0.50175227441679349</v>
      </c>
    </row>
    <row r="113" spans="1:37" s="114" customFormat="1">
      <c r="A113" s="106"/>
      <c r="B113" s="100" t="s">
        <v>930</v>
      </c>
      <c r="C113" s="101" t="s">
        <v>933</v>
      </c>
      <c r="D113" s="107">
        <v>29.99</v>
      </c>
      <c r="E113" s="107">
        <v>24.99</v>
      </c>
      <c r="F113" s="104">
        <v>20</v>
      </c>
      <c r="G113" s="108">
        <v>810179963477</v>
      </c>
      <c r="H113" s="101" t="s">
        <v>14</v>
      </c>
      <c r="I113" s="101" t="s">
        <v>16</v>
      </c>
      <c r="J113" s="101" t="s">
        <v>615</v>
      </c>
      <c r="K113" s="109"/>
      <c r="L113" s="103" t="s">
        <v>934</v>
      </c>
      <c r="M113" s="101" t="s">
        <v>615</v>
      </c>
      <c r="N113" s="103">
        <v>1.395</v>
      </c>
      <c r="O113" s="101" t="s">
        <v>606</v>
      </c>
      <c r="P113" s="105">
        <v>3.3</v>
      </c>
      <c r="Q113" s="102" t="s">
        <v>607</v>
      </c>
      <c r="R113" s="105">
        <v>32</v>
      </c>
      <c r="S113" s="105" t="s">
        <v>625</v>
      </c>
      <c r="T113" s="105">
        <v>0</v>
      </c>
      <c r="U113" s="105" t="s">
        <v>611</v>
      </c>
      <c r="V113" s="105">
        <v>0.28999999999999998</v>
      </c>
      <c r="W113" s="105" t="s">
        <v>611</v>
      </c>
      <c r="X113" s="105">
        <v>0.1</v>
      </c>
      <c r="Y113" s="102" t="s">
        <v>607</v>
      </c>
      <c r="Z113" s="105">
        <v>2</v>
      </c>
      <c r="AA113" s="102" t="s">
        <v>611</v>
      </c>
      <c r="AB113" s="105">
        <v>2.1</v>
      </c>
      <c r="AC113" s="102" t="s">
        <v>611</v>
      </c>
      <c r="AD113" s="105">
        <v>1.25</v>
      </c>
      <c r="AE113" s="110">
        <f>SUM(AD113,AB113,Z113,X113,V113,T113,R113,P113,L113)</f>
        <v>41.04</v>
      </c>
      <c r="AF113" s="111"/>
      <c r="AG113" s="112"/>
      <c r="AH113" s="102"/>
      <c r="AI113" s="113"/>
      <c r="AJ113" s="102"/>
      <c r="AK113" s="102"/>
    </row>
    <row r="114" spans="1:37">
      <c r="A114" s="1"/>
      <c r="B114" s="36">
        <v>60651</v>
      </c>
      <c r="C114" s="10" t="s">
        <v>935</v>
      </c>
      <c r="D114" s="21">
        <v>29.99</v>
      </c>
      <c r="E114" s="21">
        <v>24.99</v>
      </c>
      <c r="F114" s="3">
        <v>20</v>
      </c>
      <c r="G114" s="82" t="s">
        <v>936</v>
      </c>
      <c r="H114" s="10" t="s">
        <v>14</v>
      </c>
      <c r="I114" s="10" t="s">
        <v>16</v>
      </c>
      <c r="J114" s="10" t="s">
        <v>604</v>
      </c>
      <c r="K114" s="19" t="s">
        <v>607</v>
      </c>
      <c r="L114" s="55">
        <v>100</v>
      </c>
      <c r="M114" s="10" t="s">
        <v>607</v>
      </c>
      <c r="N114" s="55">
        <v>1.395</v>
      </c>
      <c r="O114" s="10" t="s">
        <v>606</v>
      </c>
      <c r="P114" s="58">
        <v>3.3</v>
      </c>
      <c r="Q114" t="s">
        <v>607</v>
      </c>
      <c r="R114" s="58">
        <v>32</v>
      </c>
      <c r="S114" s="58" t="s">
        <v>617</v>
      </c>
      <c r="T114" s="58">
        <v>2.75</v>
      </c>
      <c r="U114" s="58" t="s">
        <v>611</v>
      </c>
      <c r="V114" s="58">
        <v>0.28999999999999998</v>
      </c>
      <c r="W114" s="58" t="s">
        <v>611</v>
      </c>
      <c r="X114" s="58">
        <v>0.1</v>
      </c>
      <c r="Y114" t="s">
        <v>607</v>
      </c>
      <c r="Z114" s="58">
        <v>2</v>
      </c>
      <c r="AA114" t="s">
        <v>611</v>
      </c>
      <c r="AB114" s="58">
        <v>2.1</v>
      </c>
      <c r="AC114" t="s">
        <v>611</v>
      </c>
      <c r="AD114" s="58">
        <v>1.25</v>
      </c>
      <c r="AE114" s="51">
        <f t="shared" si="11"/>
        <v>142.14500000000001</v>
      </c>
      <c r="AF114" s="81">
        <f>SUM(Z114,R114,N114,L114)</f>
        <v>135.39500000000001</v>
      </c>
      <c r="AG114" s="83">
        <f t="shared" si="9"/>
        <v>0.95251327869429103</v>
      </c>
      <c r="AH114">
        <v>141.74</v>
      </c>
      <c r="AI114" s="93">
        <f t="shared" si="10"/>
        <v>0.97622276626098592</v>
      </c>
    </row>
    <row r="115" spans="1:37">
      <c r="A115" s="1"/>
      <c r="B115" s="36">
        <v>60669</v>
      </c>
      <c r="C115" s="10" t="s">
        <v>937</v>
      </c>
      <c r="D115" s="21">
        <v>29.99</v>
      </c>
      <c r="E115" s="21">
        <v>24.99</v>
      </c>
      <c r="F115" s="3">
        <v>20</v>
      </c>
      <c r="G115" s="82" t="s">
        <v>938</v>
      </c>
      <c r="H115" s="10" t="s">
        <v>14</v>
      </c>
      <c r="I115" s="10" t="s">
        <v>16</v>
      </c>
      <c r="J115" s="10" t="s">
        <v>604</v>
      </c>
      <c r="K115" s="19" t="s">
        <v>607</v>
      </c>
      <c r="L115" s="55">
        <v>100</v>
      </c>
      <c r="M115" s="10" t="s">
        <v>607</v>
      </c>
      <c r="N115" s="55">
        <v>1.3745000000000001</v>
      </c>
      <c r="O115" s="10" t="s">
        <v>629</v>
      </c>
      <c r="P115" s="58">
        <v>0</v>
      </c>
      <c r="Q115" t="s">
        <v>607</v>
      </c>
      <c r="R115" s="58">
        <v>32</v>
      </c>
      <c r="S115" s="58" t="s">
        <v>609</v>
      </c>
      <c r="T115" s="58">
        <v>0</v>
      </c>
      <c r="U115" s="58" t="s">
        <v>611</v>
      </c>
      <c r="V115" s="58">
        <v>0.28999999999999998</v>
      </c>
      <c r="W115" s="58" t="s">
        <v>611</v>
      </c>
      <c r="X115" s="58">
        <v>0.1</v>
      </c>
      <c r="Y115" t="s">
        <v>607</v>
      </c>
      <c r="Z115" s="58">
        <v>2</v>
      </c>
      <c r="AA115" t="s">
        <v>611</v>
      </c>
      <c r="AB115" s="58">
        <v>2.1</v>
      </c>
      <c r="AC115" t="s">
        <v>611</v>
      </c>
      <c r="AD115" s="58">
        <v>1.25</v>
      </c>
      <c r="AE115" s="51">
        <f>SUM(AD115,AB115,Z115,X115,R115,P115,L115)</f>
        <v>137.44999999999999</v>
      </c>
      <c r="AF115" s="81">
        <f>SUM(Z115,T115,R115,N115,L115)</f>
        <v>135.37450000000001</v>
      </c>
      <c r="AG115" s="83">
        <f t="shared" si="9"/>
        <v>0.98489996362313581</v>
      </c>
      <c r="AH115">
        <v>141.74</v>
      </c>
      <c r="AI115" s="93">
        <f t="shared" si="10"/>
        <v>0.99256599448404326</v>
      </c>
    </row>
    <row r="116" spans="1:37">
      <c r="A116" s="1"/>
      <c r="B116" s="10" t="s">
        <v>939</v>
      </c>
      <c r="C116" s="10" t="s">
        <v>940</v>
      </c>
      <c r="D116" s="21">
        <v>29.99</v>
      </c>
      <c r="E116" s="21">
        <v>24.99</v>
      </c>
      <c r="F116" s="73" t="s">
        <v>860</v>
      </c>
      <c r="G116" s="82" t="s">
        <v>941</v>
      </c>
      <c r="H116" s="10" t="s">
        <v>14</v>
      </c>
      <c r="I116" s="10" t="s">
        <v>16</v>
      </c>
      <c r="J116" s="10" t="s">
        <v>615</v>
      </c>
      <c r="K116" s="10" t="s">
        <v>15</v>
      </c>
      <c r="L116" s="55">
        <v>100</v>
      </c>
      <c r="M116" s="10" t="s">
        <v>615</v>
      </c>
      <c r="N116" s="55">
        <v>1.395</v>
      </c>
      <c r="O116" s="10" t="s">
        <v>606</v>
      </c>
      <c r="P116" s="58">
        <v>3.3</v>
      </c>
      <c r="Q116" t="s">
        <v>607</v>
      </c>
      <c r="R116" s="58">
        <v>32</v>
      </c>
      <c r="S116" s="58" t="s">
        <v>625</v>
      </c>
      <c r="T116" s="58">
        <v>0</v>
      </c>
      <c r="U116" s="58" t="s">
        <v>611</v>
      </c>
      <c r="V116" s="58">
        <v>0.28999999999999998</v>
      </c>
      <c r="W116" s="58" t="s">
        <v>611</v>
      </c>
      <c r="X116" s="58">
        <v>0.1</v>
      </c>
      <c r="Y116" t="s">
        <v>607</v>
      </c>
      <c r="Z116" s="58">
        <v>2</v>
      </c>
      <c r="AA116" t="s">
        <v>611</v>
      </c>
      <c r="AB116" s="58">
        <v>2.1</v>
      </c>
      <c r="AC116" t="s">
        <v>611</v>
      </c>
      <c r="AD116" s="58">
        <v>1.25</v>
      </c>
      <c r="AE116" s="51">
        <f>SUM(AD116,AB116,Z116,X116,R116,P116,L116)</f>
        <v>140.75</v>
      </c>
      <c r="AF116" s="81">
        <f>SUM(Z116,R116,)</f>
        <v>34</v>
      </c>
      <c r="AG116" s="83">
        <f t="shared" si="9"/>
        <v>0.24156305506216696</v>
      </c>
      <c r="AH116">
        <v>141.74</v>
      </c>
      <c r="AI116" s="93">
        <f t="shared" si="10"/>
        <v>0.62211051718644905</v>
      </c>
    </row>
    <row r="117" spans="1:37" s="66" customFormat="1" hidden="1">
      <c r="A117" s="61"/>
      <c r="B117" s="62" t="s">
        <v>942</v>
      </c>
      <c r="C117" s="62" t="s">
        <v>943</v>
      </c>
      <c r="D117" s="63">
        <v>29.99</v>
      </c>
      <c r="E117" s="63">
        <v>24.99</v>
      </c>
      <c r="F117" s="75" t="s">
        <v>831</v>
      </c>
      <c r="G117" s="84"/>
      <c r="H117" s="62" t="s">
        <v>14</v>
      </c>
      <c r="I117" s="62" t="s">
        <v>16</v>
      </c>
      <c r="J117" s="62" t="s">
        <v>615</v>
      </c>
      <c r="K117" s="62" t="s">
        <v>15</v>
      </c>
      <c r="L117" s="64">
        <v>100</v>
      </c>
      <c r="M117" s="62" t="s">
        <v>615</v>
      </c>
      <c r="N117" s="64"/>
      <c r="O117" s="62" t="s">
        <v>629</v>
      </c>
      <c r="P117" s="65">
        <v>0</v>
      </c>
      <c r="Q117" s="66" t="s">
        <v>607</v>
      </c>
      <c r="R117" s="65">
        <v>32</v>
      </c>
      <c r="S117" s="65" t="s">
        <v>625</v>
      </c>
      <c r="T117" s="65">
        <v>0</v>
      </c>
      <c r="U117" s="65" t="s">
        <v>611</v>
      </c>
      <c r="V117" s="65">
        <v>0.28999999999999998</v>
      </c>
      <c r="W117" s="65" t="s">
        <v>611</v>
      </c>
      <c r="X117" s="65">
        <v>0.1</v>
      </c>
      <c r="Y117" s="66" t="s">
        <v>607</v>
      </c>
      <c r="Z117" s="65">
        <v>2</v>
      </c>
      <c r="AA117" s="66" t="s">
        <v>611</v>
      </c>
      <c r="AB117" s="65">
        <v>2.1</v>
      </c>
      <c r="AC117" s="66" t="s">
        <v>611</v>
      </c>
      <c r="AD117" s="58">
        <v>1.25</v>
      </c>
      <c r="AE117" s="67">
        <f t="shared" si="11"/>
        <v>137.44999999999999</v>
      </c>
      <c r="AG117" s="83">
        <f t="shared" si="9"/>
        <v>0</v>
      </c>
      <c r="AH117">
        <v>141.74</v>
      </c>
      <c r="AI117" s="93">
        <f t="shared" si="10"/>
        <v>0.50768293993337876</v>
      </c>
    </row>
    <row r="118" spans="1:37">
      <c r="A118" s="1"/>
      <c r="B118" s="36">
        <v>60672</v>
      </c>
      <c r="C118" s="10" t="s">
        <v>944</v>
      </c>
      <c r="D118" s="21">
        <v>29.99</v>
      </c>
      <c r="E118" s="21">
        <v>24.99</v>
      </c>
      <c r="F118" s="3">
        <v>20</v>
      </c>
      <c r="G118" s="82" t="s">
        <v>945</v>
      </c>
      <c r="H118" s="10" t="s">
        <v>14</v>
      </c>
      <c r="I118" s="10" t="s">
        <v>16</v>
      </c>
      <c r="J118" s="10" t="s">
        <v>615</v>
      </c>
      <c r="K118" s="10" t="s">
        <v>15</v>
      </c>
      <c r="L118" s="55">
        <v>100</v>
      </c>
      <c r="M118" s="10" t="s">
        <v>615</v>
      </c>
      <c r="N118" s="55">
        <v>1.395</v>
      </c>
      <c r="O118" s="10" t="s">
        <v>606</v>
      </c>
      <c r="P118" s="58">
        <v>3.3</v>
      </c>
      <c r="Q118" t="s">
        <v>607</v>
      </c>
      <c r="R118" s="58">
        <v>32</v>
      </c>
      <c r="S118" s="58" t="s">
        <v>625</v>
      </c>
      <c r="T118" s="58">
        <v>0</v>
      </c>
      <c r="U118" s="58" t="s">
        <v>611</v>
      </c>
      <c r="V118" s="58">
        <v>0.28999999999999998</v>
      </c>
      <c r="W118" s="58" t="s">
        <v>611</v>
      </c>
      <c r="X118" s="58">
        <v>0.1</v>
      </c>
      <c r="Y118" t="s">
        <v>607</v>
      </c>
      <c r="Z118" s="58">
        <v>2</v>
      </c>
      <c r="AA118" t="s">
        <v>611</v>
      </c>
      <c r="AB118" s="58">
        <v>2.1</v>
      </c>
      <c r="AC118" t="s">
        <v>611</v>
      </c>
      <c r="AD118" s="58">
        <v>1.25</v>
      </c>
      <c r="AE118" s="51">
        <f t="shared" si="11"/>
        <v>142.14500000000001</v>
      </c>
      <c r="AF118" s="81">
        <f>SUM(Z118,R118)</f>
        <v>34</v>
      </c>
      <c r="AG118" s="83">
        <f t="shared" si="9"/>
        <v>0.23919237398431178</v>
      </c>
      <c r="AH118">
        <v>141.74</v>
      </c>
      <c r="AI118" s="93">
        <f t="shared" si="10"/>
        <v>0.61905348996952991</v>
      </c>
    </row>
    <row r="119" spans="1:37">
      <c r="A119" s="1"/>
      <c r="B119" s="10" t="s">
        <v>946</v>
      </c>
      <c r="C119" s="10" t="s">
        <v>947</v>
      </c>
      <c r="D119" s="21">
        <v>29.99</v>
      </c>
      <c r="E119" s="21">
        <v>24.99</v>
      </c>
      <c r="F119" s="73" t="s">
        <v>831</v>
      </c>
      <c r="G119" s="82" t="s">
        <v>948</v>
      </c>
      <c r="H119" s="10" t="s">
        <v>14</v>
      </c>
      <c r="I119" s="10" t="s">
        <v>16</v>
      </c>
      <c r="J119" s="10" t="s">
        <v>604</v>
      </c>
      <c r="K119" s="10" t="s">
        <v>15</v>
      </c>
      <c r="L119" s="55">
        <v>100</v>
      </c>
      <c r="M119" s="10" t="s">
        <v>605</v>
      </c>
      <c r="N119" s="55">
        <v>0</v>
      </c>
      <c r="O119" s="10" t="s">
        <v>616</v>
      </c>
      <c r="P119" s="58">
        <v>1.5</v>
      </c>
      <c r="Q119" t="s">
        <v>607</v>
      </c>
      <c r="R119" s="58">
        <v>32</v>
      </c>
      <c r="S119" s="58" t="s">
        <v>609</v>
      </c>
      <c r="T119" s="58">
        <v>0</v>
      </c>
      <c r="U119" s="58" t="s">
        <v>611</v>
      </c>
      <c r="V119" s="58">
        <v>0.28999999999999998</v>
      </c>
      <c r="W119" s="58" t="s">
        <v>611</v>
      </c>
      <c r="X119" s="58">
        <v>0.1</v>
      </c>
      <c r="Y119" t="s">
        <v>607</v>
      </c>
      <c r="Z119" s="58">
        <v>2</v>
      </c>
      <c r="AA119" t="s">
        <v>611</v>
      </c>
      <c r="AB119" s="58">
        <v>2.1</v>
      </c>
      <c r="AC119" t="s">
        <v>611</v>
      </c>
      <c r="AD119" s="58">
        <v>1.25</v>
      </c>
      <c r="AE119" s="51">
        <f t="shared" si="11"/>
        <v>138.94999999999999</v>
      </c>
      <c r="AF119" s="81">
        <f>SUM(Z119,T119,R119,L119)</f>
        <v>134</v>
      </c>
      <c r="AG119" s="83">
        <f t="shared" si="9"/>
        <v>0.96437567470313068</v>
      </c>
      <c r="AH119">
        <v>141.74</v>
      </c>
      <c r="AI119" s="93">
        <f t="shared" si="10"/>
        <v>0.9823648865296235</v>
      </c>
    </row>
    <row r="120" spans="1:37">
      <c r="A120" s="1"/>
      <c r="B120" s="10" t="s">
        <v>949</v>
      </c>
      <c r="C120" s="10" t="s">
        <v>950</v>
      </c>
      <c r="D120" s="21">
        <v>29.99</v>
      </c>
      <c r="E120" s="21">
        <v>24.99</v>
      </c>
      <c r="F120" s="73" t="s">
        <v>831</v>
      </c>
      <c r="G120" s="82" t="s">
        <v>951</v>
      </c>
      <c r="H120" s="10" t="s">
        <v>14</v>
      </c>
      <c r="I120" s="10" t="s">
        <v>16</v>
      </c>
      <c r="J120" s="10" t="s">
        <v>604</v>
      </c>
      <c r="K120" s="19" t="s">
        <v>607</v>
      </c>
      <c r="L120" s="55">
        <v>100</v>
      </c>
      <c r="M120" s="10" t="s">
        <v>607</v>
      </c>
      <c r="N120" s="55">
        <v>1.395</v>
      </c>
      <c r="O120" s="10" t="s">
        <v>606</v>
      </c>
      <c r="P120" s="58">
        <v>3.3</v>
      </c>
      <c r="Q120" t="s">
        <v>607</v>
      </c>
      <c r="R120" s="58">
        <v>32</v>
      </c>
      <c r="S120" s="58" t="s">
        <v>609</v>
      </c>
      <c r="T120" s="58">
        <v>0</v>
      </c>
      <c r="U120" s="58" t="s">
        <v>611</v>
      </c>
      <c r="V120" s="58">
        <v>0.28999999999999998</v>
      </c>
      <c r="W120" s="58" t="s">
        <v>611</v>
      </c>
      <c r="X120" s="58">
        <v>0.1</v>
      </c>
      <c r="Y120" t="s">
        <v>607</v>
      </c>
      <c r="Z120" s="58">
        <v>2</v>
      </c>
      <c r="AA120" t="s">
        <v>611</v>
      </c>
      <c r="AB120" s="58">
        <v>2.1</v>
      </c>
      <c r="AC120" t="s">
        <v>611</v>
      </c>
      <c r="AD120" s="58">
        <v>1.25</v>
      </c>
      <c r="AE120" s="51">
        <f t="shared" si="11"/>
        <v>142.14500000000001</v>
      </c>
      <c r="AF120" s="81">
        <f>SUM(Z120,T120,R120,N120,L120)</f>
        <v>135.39500000000001</v>
      </c>
      <c r="AG120" s="83">
        <f t="shared" si="9"/>
        <v>0.95251327869429103</v>
      </c>
      <c r="AH120">
        <v>141.74</v>
      </c>
      <c r="AI120" s="93">
        <f t="shared" si="10"/>
        <v>0.97622276626098592</v>
      </c>
    </row>
    <row r="121" spans="1:37">
      <c r="A121" s="1"/>
      <c r="B121" s="10" t="s">
        <v>952</v>
      </c>
      <c r="C121" s="10" t="s">
        <v>953</v>
      </c>
      <c r="D121" s="21">
        <v>29.99</v>
      </c>
      <c r="E121" s="21">
        <v>24.99</v>
      </c>
      <c r="F121" s="73" t="s">
        <v>831</v>
      </c>
      <c r="G121" s="82" t="s">
        <v>954</v>
      </c>
      <c r="H121" s="10" t="s">
        <v>14</v>
      </c>
      <c r="I121" s="10" t="s">
        <v>16</v>
      </c>
      <c r="J121" s="10" t="s">
        <v>604</v>
      </c>
      <c r="K121" s="19" t="s">
        <v>607</v>
      </c>
      <c r="L121" s="55">
        <v>100</v>
      </c>
      <c r="M121" s="10" t="s">
        <v>605</v>
      </c>
      <c r="N121" s="55">
        <v>0</v>
      </c>
      <c r="O121" s="10" t="s">
        <v>606</v>
      </c>
      <c r="P121" s="58">
        <v>3.3</v>
      </c>
      <c r="Q121" t="s">
        <v>607</v>
      </c>
      <c r="R121" s="58">
        <v>32</v>
      </c>
      <c r="S121" s="58" t="s">
        <v>609</v>
      </c>
      <c r="T121" s="58">
        <v>0</v>
      </c>
      <c r="U121" s="58" t="s">
        <v>611</v>
      </c>
      <c r="V121" s="58">
        <v>0.28999999999999998</v>
      </c>
      <c r="W121" s="58" t="s">
        <v>611</v>
      </c>
      <c r="X121" s="58">
        <v>0.1</v>
      </c>
      <c r="Y121" t="s">
        <v>607</v>
      </c>
      <c r="Z121" s="58">
        <v>2</v>
      </c>
      <c r="AA121" t="s">
        <v>611</v>
      </c>
      <c r="AB121" s="58">
        <v>2.1</v>
      </c>
      <c r="AC121" t="s">
        <v>611</v>
      </c>
      <c r="AD121" s="58">
        <v>1.25</v>
      </c>
      <c r="AE121" s="51">
        <f>SUM(AD121,AB121,Z121,X121,R121,P121,L121)</f>
        <v>140.75</v>
      </c>
      <c r="AF121" s="81">
        <f>SUM(Z121,T121,R121,N121,L121)</f>
        <v>134</v>
      </c>
      <c r="AG121" s="83">
        <f t="shared" si="9"/>
        <v>0.95204262877442269</v>
      </c>
      <c r="AH121">
        <v>141.74</v>
      </c>
      <c r="AI121" s="93">
        <f t="shared" si="10"/>
        <v>0.97610534886190659</v>
      </c>
    </row>
    <row r="122" spans="1:37">
      <c r="A122" s="1"/>
      <c r="B122" s="10" t="s">
        <v>955</v>
      </c>
      <c r="C122" s="10" t="s">
        <v>956</v>
      </c>
      <c r="D122" s="21">
        <v>29.99</v>
      </c>
      <c r="E122" s="21">
        <v>24.99</v>
      </c>
      <c r="F122" s="73" t="s">
        <v>882</v>
      </c>
      <c r="G122" s="82" t="s">
        <v>957</v>
      </c>
      <c r="H122" s="10" t="s">
        <v>14</v>
      </c>
      <c r="I122" s="10" t="s">
        <v>16</v>
      </c>
      <c r="J122" s="10" t="s">
        <v>604</v>
      </c>
      <c r="K122" s="10" t="s">
        <v>15</v>
      </c>
      <c r="L122" s="55">
        <v>100</v>
      </c>
      <c r="M122" s="10" t="s">
        <v>607</v>
      </c>
      <c r="N122" s="55">
        <v>1.4075</v>
      </c>
      <c r="O122" s="10" t="s">
        <v>606</v>
      </c>
      <c r="P122" s="58">
        <v>3.3</v>
      </c>
      <c r="Q122" t="s">
        <v>607</v>
      </c>
      <c r="R122" s="58">
        <v>32</v>
      </c>
      <c r="S122" s="58" t="s">
        <v>609</v>
      </c>
      <c r="T122" s="58">
        <v>0</v>
      </c>
      <c r="U122" s="58" t="s">
        <v>611</v>
      </c>
      <c r="V122" s="58">
        <v>0.28999999999999998</v>
      </c>
      <c r="W122" s="58" t="s">
        <v>611</v>
      </c>
      <c r="X122" s="58">
        <v>0.1</v>
      </c>
      <c r="Y122" t="s">
        <v>607</v>
      </c>
      <c r="Z122" s="58">
        <v>2</v>
      </c>
      <c r="AA122" t="s">
        <v>611</v>
      </c>
      <c r="AB122" s="58">
        <v>2.1</v>
      </c>
      <c r="AC122" t="s">
        <v>611</v>
      </c>
      <c r="AD122" s="58">
        <v>1.25</v>
      </c>
      <c r="AE122" s="51">
        <f t="shared" si="11"/>
        <v>142.1575</v>
      </c>
      <c r="AF122" s="81">
        <f>SUM(Z122,T122,R122,N122,L122)</f>
        <v>135.4075</v>
      </c>
      <c r="AG122" s="83">
        <f t="shared" si="9"/>
        <v>0.95251745423210177</v>
      </c>
      <c r="AH122">
        <v>141.74</v>
      </c>
      <c r="AI122" s="93">
        <f t="shared" si="10"/>
        <v>0.97622381317200746</v>
      </c>
    </row>
    <row r="123" spans="1:37">
      <c r="A123" s="1"/>
      <c r="B123" s="10" t="s">
        <v>958</v>
      </c>
      <c r="C123" s="10" t="s">
        <v>959</v>
      </c>
      <c r="D123" s="21">
        <v>29.99</v>
      </c>
      <c r="E123" s="21">
        <v>24.99</v>
      </c>
      <c r="F123" s="73" t="s">
        <v>831</v>
      </c>
      <c r="G123" s="82" t="s">
        <v>960</v>
      </c>
      <c r="H123" s="10" t="s">
        <v>14</v>
      </c>
      <c r="I123" s="10" t="s">
        <v>16</v>
      </c>
      <c r="J123" s="10" t="s">
        <v>615</v>
      </c>
      <c r="K123" s="10" t="s">
        <v>15</v>
      </c>
      <c r="L123" s="55">
        <v>100</v>
      </c>
      <c r="M123" s="10" t="s">
        <v>605</v>
      </c>
      <c r="N123" s="55">
        <v>0</v>
      </c>
      <c r="O123" s="10" t="s">
        <v>606</v>
      </c>
      <c r="P123" s="58">
        <v>3.3</v>
      </c>
      <c r="Q123" t="s">
        <v>607</v>
      </c>
      <c r="R123" s="58">
        <v>32</v>
      </c>
      <c r="S123" s="58" t="s">
        <v>625</v>
      </c>
      <c r="T123" s="58">
        <v>0</v>
      </c>
      <c r="U123" s="58" t="s">
        <v>611</v>
      </c>
      <c r="V123" s="58">
        <v>0.28999999999999998</v>
      </c>
      <c r="W123" s="58" t="s">
        <v>611</v>
      </c>
      <c r="X123" s="58">
        <v>0.1</v>
      </c>
      <c r="Y123" t="s">
        <v>607</v>
      </c>
      <c r="Z123" s="58">
        <v>2</v>
      </c>
      <c r="AA123" t="s">
        <v>611</v>
      </c>
      <c r="AB123" s="58">
        <v>2.1</v>
      </c>
      <c r="AC123" t="s">
        <v>611</v>
      </c>
      <c r="AD123" s="58">
        <v>1.25</v>
      </c>
      <c r="AE123" s="51">
        <f t="shared" si="11"/>
        <v>140.75</v>
      </c>
      <c r="AF123" s="81">
        <f>SUM(Z123,R123,N123)</f>
        <v>34</v>
      </c>
      <c r="AG123" s="83">
        <f t="shared" si="9"/>
        <v>0.24156305506216696</v>
      </c>
      <c r="AH123">
        <v>141.74</v>
      </c>
      <c r="AI123" s="93">
        <f t="shared" si="10"/>
        <v>0.62211051718644905</v>
      </c>
    </row>
    <row r="124" spans="1:37">
      <c r="A124" s="1"/>
      <c r="B124" s="10" t="s">
        <v>961</v>
      </c>
      <c r="C124" s="10" t="s">
        <v>962</v>
      </c>
      <c r="D124" s="21">
        <v>29.99</v>
      </c>
      <c r="E124" s="21">
        <v>24.99</v>
      </c>
      <c r="F124" s="73" t="s">
        <v>831</v>
      </c>
      <c r="G124" s="82" t="s">
        <v>963</v>
      </c>
      <c r="H124" s="10" t="s">
        <v>14</v>
      </c>
      <c r="I124" s="10" t="s">
        <v>16</v>
      </c>
      <c r="J124" s="10" t="s">
        <v>604</v>
      </c>
      <c r="K124" s="10" t="s">
        <v>15</v>
      </c>
      <c r="L124" s="55">
        <v>100</v>
      </c>
      <c r="M124" s="10" t="s">
        <v>607</v>
      </c>
      <c r="N124" s="55">
        <v>1.4075</v>
      </c>
      <c r="O124" s="10" t="s">
        <v>606</v>
      </c>
      <c r="P124" s="58">
        <v>3.3</v>
      </c>
      <c r="Q124" t="s">
        <v>607</v>
      </c>
      <c r="R124" s="58">
        <v>32</v>
      </c>
      <c r="S124" s="58" t="s">
        <v>647</v>
      </c>
      <c r="T124" s="58">
        <v>1.32</v>
      </c>
      <c r="U124" s="58" t="s">
        <v>611</v>
      </c>
      <c r="V124" s="58">
        <v>0.28999999999999998</v>
      </c>
      <c r="W124" s="58" t="s">
        <v>611</v>
      </c>
      <c r="X124" s="58">
        <v>0.1</v>
      </c>
      <c r="Y124" t="s">
        <v>607</v>
      </c>
      <c r="Z124" s="58">
        <v>2</v>
      </c>
      <c r="AA124" t="s">
        <v>611</v>
      </c>
      <c r="AB124" s="58">
        <v>2.1</v>
      </c>
      <c r="AC124" t="s">
        <v>611</v>
      </c>
      <c r="AD124" s="58">
        <v>1.25</v>
      </c>
      <c r="AE124" s="51">
        <f>SUM(AD124,AB124,Z124,X124,R124,P124,L124)</f>
        <v>140.75</v>
      </c>
      <c r="AF124" s="81">
        <f>SUM(Z124,R124,N124,L124,)</f>
        <v>135.4075</v>
      </c>
      <c r="AG124" s="83">
        <f t="shared" si="9"/>
        <v>0.9620426287744227</v>
      </c>
      <c r="AH124">
        <v>141.74</v>
      </c>
      <c r="AI124" s="93">
        <f t="shared" si="10"/>
        <v>0.98108782611773881</v>
      </c>
    </row>
    <row r="125" spans="1:37" s="66" customFormat="1" hidden="1">
      <c r="A125" s="61"/>
      <c r="B125" s="62" t="s">
        <v>964</v>
      </c>
      <c r="C125" s="62" t="s">
        <v>965</v>
      </c>
      <c r="D125" s="63">
        <v>29.99</v>
      </c>
      <c r="E125" s="63">
        <v>24.99</v>
      </c>
      <c r="F125" s="75" t="s">
        <v>831</v>
      </c>
      <c r="G125" s="84"/>
      <c r="H125" s="62" t="s">
        <v>14</v>
      </c>
      <c r="I125" s="62" t="s">
        <v>16</v>
      </c>
      <c r="J125" s="62"/>
      <c r="K125" s="68" t="s">
        <v>607</v>
      </c>
      <c r="L125" s="64">
        <v>100</v>
      </c>
      <c r="M125" s="62"/>
      <c r="N125" s="64"/>
      <c r="O125" s="62"/>
      <c r="P125" s="65"/>
      <c r="Q125" s="66" t="s">
        <v>607</v>
      </c>
      <c r="R125" s="65">
        <v>32</v>
      </c>
      <c r="S125" s="65"/>
      <c r="T125" s="65"/>
      <c r="U125" s="65" t="s">
        <v>611</v>
      </c>
      <c r="V125" s="65">
        <v>0.28999999999999998</v>
      </c>
      <c r="W125" s="65" t="s">
        <v>611</v>
      </c>
      <c r="X125" s="65">
        <v>0.1</v>
      </c>
      <c r="Y125" s="66" t="s">
        <v>607</v>
      </c>
      <c r="Z125" s="65">
        <v>2</v>
      </c>
      <c r="AA125" s="66" t="s">
        <v>611</v>
      </c>
      <c r="AB125" s="65">
        <v>2.1</v>
      </c>
      <c r="AC125" s="66" t="s">
        <v>611</v>
      </c>
      <c r="AD125" s="58">
        <v>1.25</v>
      </c>
      <c r="AE125" s="67">
        <f t="shared" si="11"/>
        <v>137.44999999999999</v>
      </c>
      <c r="AG125" s="83">
        <f t="shared" si="9"/>
        <v>0</v>
      </c>
      <c r="AH125">
        <v>141.74</v>
      </c>
      <c r="AI125" s="93">
        <f t="shared" si="10"/>
        <v>0.50768293993337876</v>
      </c>
    </row>
    <row r="126" spans="1:37">
      <c r="A126" s="1"/>
      <c r="B126" s="36">
        <v>60748</v>
      </c>
      <c r="C126" s="10" t="s">
        <v>966</v>
      </c>
      <c r="D126" s="21">
        <v>29.99</v>
      </c>
      <c r="E126" s="21">
        <v>24.99</v>
      </c>
      <c r="F126" s="3">
        <v>20</v>
      </c>
      <c r="G126" s="82" t="s">
        <v>967</v>
      </c>
      <c r="H126" s="10" t="s">
        <v>14</v>
      </c>
      <c r="I126" s="10" t="s">
        <v>16</v>
      </c>
      <c r="J126" s="10" t="s">
        <v>604</v>
      </c>
      <c r="K126" s="19" t="s">
        <v>607</v>
      </c>
      <c r="L126" s="55">
        <v>100</v>
      </c>
      <c r="M126" s="10" t="s">
        <v>605</v>
      </c>
      <c r="N126" s="55">
        <v>0</v>
      </c>
      <c r="O126" s="10" t="s">
        <v>606</v>
      </c>
      <c r="P126" s="58">
        <v>3.3</v>
      </c>
      <c r="Q126" t="s">
        <v>607</v>
      </c>
      <c r="R126" s="58">
        <v>32</v>
      </c>
      <c r="S126" s="58" t="s">
        <v>609</v>
      </c>
      <c r="T126" s="58">
        <v>0</v>
      </c>
      <c r="U126" s="58" t="s">
        <v>611</v>
      </c>
      <c r="V126" s="58">
        <v>0.28999999999999998</v>
      </c>
      <c r="W126" s="58" t="s">
        <v>611</v>
      </c>
      <c r="X126" s="58">
        <v>0.1</v>
      </c>
      <c r="Y126" t="s">
        <v>607</v>
      </c>
      <c r="Z126" s="58">
        <v>2</v>
      </c>
      <c r="AA126" t="s">
        <v>611</v>
      </c>
      <c r="AB126" s="58">
        <v>2.1</v>
      </c>
      <c r="AC126" t="s">
        <v>611</v>
      </c>
      <c r="AD126" s="58">
        <v>1.25</v>
      </c>
      <c r="AE126" s="51">
        <f t="shared" si="11"/>
        <v>140.75</v>
      </c>
      <c r="AF126" s="81">
        <f>SUM(Z126,T126,R126,N126,L126)</f>
        <v>134</v>
      </c>
      <c r="AG126" s="83">
        <f t="shared" si="9"/>
        <v>0.95204262877442269</v>
      </c>
      <c r="AH126">
        <v>141.74</v>
      </c>
      <c r="AI126" s="93">
        <f t="shared" si="10"/>
        <v>0.97610534886190659</v>
      </c>
    </row>
    <row r="127" spans="1:37">
      <c r="A127" s="1"/>
      <c r="B127" s="10" t="s">
        <v>968</v>
      </c>
      <c r="C127" s="10" t="s">
        <v>969</v>
      </c>
      <c r="D127" s="21">
        <v>29.99</v>
      </c>
      <c r="E127" s="21">
        <v>24.99</v>
      </c>
      <c r="F127" s="73" t="s">
        <v>831</v>
      </c>
      <c r="G127" s="82" t="s">
        <v>970</v>
      </c>
      <c r="H127" s="10" t="s">
        <v>14</v>
      </c>
      <c r="I127" s="10" t="s">
        <v>16</v>
      </c>
      <c r="J127" s="10" t="s">
        <v>604</v>
      </c>
      <c r="K127" s="19" t="s">
        <v>607</v>
      </c>
      <c r="L127" s="55">
        <v>100</v>
      </c>
      <c r="M127" s="10" t="s">
        <v>607</v>
      </c>
      <c r="N127" s="55">
        <v>1</v>
      </c>
      <c r="O127" s="10" t="s">
        <v>606</v>
      </c>
      <c r="P127" s="58">
        <v>3.3</v>
      </c>
      <c r="Q127" t="s">
        <v>607</v>
      </c>
      <c r="R127" s="58">
        <v>32</v>
      </c>
      <c r="S127" s="58" t="s">
        <v>609</v>
      </c>
      <c r="T127" s="58">
        <v>0</v>
      </c>
      <c r="U127" s="58" t="s">
        <v>611</v>
      </c>
      <c r="V127" s="58">
        <v>0.28999999999999998</v>
      </c>
      <c r="W127" s="58" t="s">
        <v>611</v>
      </c>
      <c r="X127" s="58">
        <v>0.1</v>
      </c>
      <c r="Y127" t="s">
        <v>607</v>
      </c>
      <c r="Z127" s="58">
        <v>2</v>
      </c>
      <c r="AA127" t="s">
        <v>611</v>
      </c>
      <c r="AB127" s="58">
        <v>2.1</v>
      </c>
      <c r="AC127" t="s">
        <v>611</v>
      </c>
      <c r="AD127" s="58">
        <v>1.25</v>
      </c>
      <c r="AE127" s="51">
        <f>SUM(AD127,AB127,Z127,X127,R127,P127,L127)</f>
        <v>140.75</v>
      </c>
      <c r="AF127" s="81">
        <f>SUM(Z127,T127,R127,N127,L127,)</f>
        <v>135</v>
      </c>
      <c r="AG127" s="83">
        <f t="shared" si="9"/>
        <v>0.95914742451154533</v>
      </c>
      <c r="AH127">
        <v>141.74</v>
      </c>
      <c r="AI127" s="93">
        <f t="shared" si="10"/>
        <v>0.97964529717866122</v>
      </c>
    </row>
    <row r="128" spans="1:37">
      <c r="A128" s="1"/>
      <c r="B128" s="10" t="s">
        <v>971</v>
      </c>
      <c r="C128" s="10" t="s">
        <v>972</v>
      </c>
      <c r="D128" s="21">
        <v>29.99</v>
      </c>
      <c r="E128" s="21">
        <v>24.99</v>
      </c>
      <c r="F128" s="73" t="s">
        <v>831</v>
      </c>
      <c r="G128" s="82" t="s">
        <v>973</v>
      </c>
      <c r="H128" s="10" t="s">
        <v>14</v>
      </c>
      <c r="I128" s="10" t="s">
        <v>16</v>
      </c>
      <c r="J128" s="10" t="s">
        <v>604</v>
      </c>
      <c r="K128" s="19" t="s">
        <v>607</v>
      </c>
      <c r="L128" s="55">
        <v>100</v>
      </c>
      <c r="M128" s="10" t="s">
        <v>607</v>
      </c>
      <c r="N128" s="55">
        <v>1.4075</v>
      </c>
      <c r="O128" s="10" t="s">
        <v>606</v>
      </c>
      <c r="P128" s="58">
        <v>3.3</v>
      </c>
      <c r="Q128" t="s">
        <v>607</v>
      </c>
      <c r="R128" s="58">
        <v>32</v>
      </c>
      <c r="S128" s="58" t="s">
        <v>617</v>
      </c>
      <c r="T128" s="58">
        <v>2.75</v>
      </c>
      <c r="U128" s="58" t="s">
        <v>611</v>
      </c>
      <c r="V128" s="58">
        <v>0.28999999999999998</v>
      </c>
      <c r="W128" s="58" t="s">
        <v>611</v>
      </c>
      <c r="X128" s="58">
        <v>0.1</v>
      </c>
      <c r="Y128" t="s">
        <v>607</v>
      </c>
      <c r="Z128" s="58">
        <v>2</v>
      </c>
      <c r="AA128" t="s">
        <v>611</v>
      </c>
      <c r="AB128" s="58">
        <v>2.1</v>
      </c>
      <c r="AC128" t="s">
        <v>611</v>
      </c>
      <c r="AD128" s="58">
        <v>1.25</v>
      </c>
      <c r="AE128" s="51">
        <f t="shared" si="11"/>
        <v>142.1575</v>
      </c>
      <c r="AF128" s="81">
        <f>SUM(Z128,R128,N128,L128)</f>
        <v>135.4075</v>
      </c>
      <c r="AG128" s="83">
        <f t="shared" si="9"/>
        <v>0.95251745423210177</v>
      </c>
      <c r="AH128">
        <v>141.74</v>
      </c>
      <c r="AI128" s="93">
        <f t="shared" si="10"/>
        <v>0.97622381317200746</v>
      </c>
    </row>
    <row r="129" spans="1:35">
      <c r="A129" s="1"/>
      <c r="B129" s="10" t="s">
        <v>974</v>
      </c>
      <c r="C129" s="10" t="s">
        <v>975</v>
      </c>
      <c r="D129" s="21">
        <v>29.99</v>
      </c>
      <c r="E129" s="21">
        <v>24.99</v>
      </c>
      <c r="F129" s="73">
        <v>20</v>
      </c>
      <c r="G129" s="82" t="s">
        <v>976</v>
      </c>
      <c r="H129" s="10" t="s">
        <v>14</v>
      </c>
      <c r="I129" s="10" t="s">
        <v>16</v>
      </c>
      <c r="J129" s="10" t="s">
        <v>604</v>
      </c>
      <c r="K129" s="19"/>
      <c r="L129" s="55">
        <v>100</v>
      </c>
      <c r="M129" s="10" t="s">
        <v>607</v>
      </c>
      <c r="N129" s="55">
        <v>1.4075</v>
      </c>
      <c r="O129" s="10" t="s">
        <v>606</v>
      </c>
      <c r="P129" s="58">
        <v>3.3</v>
      </c>
      <c r="Q129" t="s">
        <v>607</v>
      </c>
      <c r="R129" s="58">
        <v>32</v>
      </c>
      <c r="S129" s="58" t="s">
        <v>609</v>
      </c>
      <c r="T129" s="58">
        <v>0</v>
      </c>
      <c r="U129" s="58" t="s">
        <v>611</v>
      </c>
      <c r="V129" s="58">
        <v>0.28999999999999998</v>
      </c>
      <c r="W129" s="58" t="s">
        <v>611</v>
      </c>
      <c r="X129" s="58">
        <v>0.1</v>
      </c>
      <c r="Y129" t="s">
        <v>607</v>
      </c>
      <c r="Z129" s="58">
        <v>2</v>
      </c>
      <c r="AA129" t="s">
        <v>611</v>
      </c>
      <c r="AB129" s="58">
        <v>2.1</v>
      </c>
      <c r="AC129" t="s">
        <v>611</v>
      </c>
      <c r="AD129" s="58">
        <v>1.25</v>
      </c>
      <c r="AE129" s="51">
        <f>SUM(AD129,AB129,Z129,X129,V129,T129,R129,P129,L129)</f>
        <v>141.04</v>
      </c>
      <c r="AF129" s="81">
        <f>SUM(Z129,R129,N129,L129)</f>
        <v>135.4075</v>
      </c>
      <c r="AG129" s="83">
        <f t="shared" ref="AG129" si="12">AF129/AE129</f>
        <v>0.96006452070334658</v>
      </c>
      <c r="AH129">
        <v>142.74</v>
      </c>
      <c r="AI129" s="93">
        <f t="shared" ref="AI129" si="13">(AF129+AH129)/(AE129+AH129)</f>
        <v>0.9801518782155193</v>
      </c>
    </row>
    <row r="130" spans="1:35">
      <c r="A130" s="1"/>
      <c r="B130" s="10" t="s">
        <v>977</v>
      </c>
      <c r="C130" s="10" t="s">
        <v>978</v>
      </c>
      <c r="D130" s="21">
        <v>29.99</v>
      </c>
      <c r="E130" s="21">
        <v>24.99</v>
      </c>
      <c r="F130" s="73" t="s">
        <v>831</v>
      </c>
      <c r="G130" s="82" t="s">
        <v>979</v>
      </c>
      <c r="H130" s="10" t="s">
        <v>14</v>
      </c>
      <c r="I130" s="10" t="s">
        <v>16</v>
      </c>
      <c r="J130" s="10" t="s">
        <v>604</v>
      </c>
      <c r="K130" s="10" t="s">
        <v>15</v>
      </c>
      <c r="L130" s="55">
        <v>100</v>
      </c>
      <c r="M130" s="10" t="s">
        <v>605</v>
      </c>
      <c r="N130" s="55">
        <v>0</v>
      </c>
      <c r="O130" s="10" t="s">
        <v>606</v>
      </c>
      <c r="P130" s="58">
        <v>3.3</v>
      </c>
      <c r="Q130" t="s">
        <v>607</v>
      </c>
      <c r="R130" s="58">
        <v>32</v>
      </c>
      <c r="S130" s="58" t="s">
        <v>617</v>
      </c>
      <c r="T130" s="58">
        <v>2.75</v>
      </c>
      <c r="U130" s="58" t="s">
        <v>611</v>
      </c>
      <c r="V130" s="58">
        <v>0.28999999999999998</v>
      </c>
      <c r="W130" s="58" t="s">
        <v>611</v>
      </c>
      <c r="X130" s="58">
        <v>0.1</v>
      </c>
      <c r="Y130" t="s">
        <v>607</v>
      </c>
      <c r="Z130" s="58">
        <v>2</v>
      </c>
      <c r="AA130" t="s">
        <v>611</v>
      </c>
      <c r="AB130" s="58">
        <v>2.1</v>
      </c>
      <c r="AC130" t="s">
        <v>611</v>
      </c>
      <c r="AD130" s="58">
        <v>1.25</v>
      </c>
      <c r="AE130" s="51">
        <f t="shared" si="11"/>
        <v>140.75</v>
      </c>
      <c r="AF130" s="81">
        <f>SUM(Z130,R130,N130,L130)</f>
        <v>134</v>
      </c>
      <c r="AG130" s="83">
        <f t="shared" si="9"/>
        <v>0.95204262877442269</v>
      </c>
      <c r="AH130">
        <v>141.74</v>
      </c>
      <c r="AI130" s="93">
        <f t="shared" si="10"/>
        <v>0.97610534886190659</v>
      </c>
    </row>
    <row r="131" spans="1:35" s="66" customFormat="1" hidden="1">
      <c r="A131" s="61"/>
      <c r="B131" s="72">
        <v>60779</v>
      </c>
      <c r="C131" s="62" t="s">
        <v>980</v>
      </c>
      <c r="D131" s="63">
        <v>29.99</v>
      </c>
      <c r="E131" s="63">
        <v>24.99</v>
      </c>
      <c r="F131" s="77">
        <v>36</v>
      </c>
      <c r="G131" s="84"/>
      <c r="H131" s="62" t="s">
        <v>14</v>
      </c>
      <c r="I131" s="62" t="s">
        <v>16</v>
      </c>
      <c r="J131" s="62" t="s">
        <v>604</v>
      </c>
      <c r="K131" s="68" t="s">
        <v>607</v>
      </c>
      <c r="L131" s="64">
        <v>100</v>
      </c>
      <c r="M131" s="62" t="s">
        <v>607</v>
      </c>
      <c r="N131" s="64"/>
      <c r="O131" s="62" t="s">
        <v>606</v>
      </c>
      <c r="P131" s="65">
        <v>3.3</v>
      </c>
      <c r="Q131" s="66" t="s">
        <v>607</v>
      </c>
      <c r="R131" s="65">
        <v>32</v>
      </c>
      <c r="S131" s="65" t="s">
        <v>609</v>
      </c>
      <c r="T131" s="65">
        <v>0</v>
      </c>
      <c r="U131" s="65" t="s">
        <v>611</v>
      </c>
      <c r="V131" s="65">
        <v>0.28999999999999998</v>
      </c>
      <c r="W131" s="65" t="s">
        <v>611</v>
      </c>
      <c r="X131" s="65">
        <v>0.1</v>
      </c>
      <c r="Y131" s="66" t="s">
        <v>607</v>
      </c>
      <c r="Z131" s="65">
        <v>2</v>
      </c>
      <c r="AA131" s="66" t="s">
        <v>611</v>
      </c>
      <c r="AB131" s="65">
        <v>2.1</v>
      </c>
      <c r="AC131" s="66" t="s">
        <v>611</v>
      </c>
      <c r="AD131" s="58">
        <v>1.25</v>
      </c>
      <c r="AE131" s="67">
        <f t="shared" si="11"/>
        <v>140.75</v>
      </c>
      <c r="AG131" s="83">
        <f t="shared" si="9"/>
        <v>0</v>
      </c>
      <c r="AH131">
        <v>141.74</v>
      </c>
      <c r="AI131" s="93">
        <f t="shared" si="10"/>
        <v>0.50175227441679349</v>
      </c>
    </row>
    <row r="132" spans="1:35">
      <c r="A132" s="1"/>
      <c r="B132" s="10" t="s">
        <v>981</v>
      </c>
      <c r="C132" s="10" t="s">
        <v>982</v>
      </c>
      <c r="D132" s="21">
        <v>29.99</v>
      </c>
      <c r="E132" s="21">
        <v>24.99</v>
      </c>
      <c r="F132" s="73" t="s">
        <v>831</v>
      </c>
      <c r="G132" s="82" t="s">
        <v>983</v>
      </c>
      <c r="H132" s="10" t="s">
        <v>14</v>
      </c>
      <c r="I132" s="10" t="s">
        <v>16</v>
      </c>
      <c r="J132" s="10" t="s">
        <v>604</v>
      </c>
      <c r="K132" s="10" t="s">
        <v>15</v>
      </c>
      <c r="L132" s="55">
        <v>100</v>
      </c>
      <c r="M132" s="10" t="s">
        <v>605</v>
      </c>
      <c r="N132" s="55">
        <v>0</v>
      </c>
      <c r="O132" s="10" t="s">
        <v>616</v>
      </c>
      <c r="P132" s="58">
        <v>1.5</v>
      </c>
      <c r="Q132" t="s">
        <v>607</v>
      </c>
      <c r="R132" s="58">
        <v>32</v>
      </c>
      <c r="S132" s="58" t="s">
        <v>609</v>
      </c>
      <c r="T132" s="58">
        <v>0</v>
      </c>
      <c r="U132" s="58" t="s">
        <v>611</v>
      </c>
      <c r="V132" s="58">
        <v>0.28999999999999998</v>
      </c>
      <c r="W132" s="58" t="s">
        <v>611</v>
      </c>
      <c r="X132" s="58">
        <v>0.1</v>
      </c>
      <c r="Y132" t="s">
        <v>607</v>
      </c>
      <c r="Z132" s="58">
        <v>2</v>
      </c>
      <c r="AA132" t="s">
        <v>611</v>
      </c>
      <c r="AB132" s="58">
        <v>2.1</v>
      </c>
      <c r="AC132" t="s">
        <v>611</v>
      </c>
      <c r="AD132" s="58">
        <v>1.25</v>
      </c>
      <c r="AE132" s="51">
        <f t="shared" si="11"/>
        <v>138.94999999999999</v>
      </c>
      <c r="AF132" s="81">
        <f>SUM(Z132,T132,R132,N132,L132)</f>
        <v>134</v>
      </c>
      <c r="AG132" s="83">
        <f t="shared" si="9"/>
        <v>0.96437567470313068</v>
      </c>
      <c r="AH132">
        <v>141.74</v>
      </c>
      <c r="AI132" s="93">
        <f t="shared" si="10"/>
        <v>0.9823648865296235</v>
      </c>
    </row>
    <row r="133" spans="1:35">
      <c r="A133" s="1"/>
      <c r="B133" s="10" t="s">
        <v>984</v>
      </c>
      <c r="C133" s="10" t="s">
        <v>985</v>
      </c>
      <c r="D133" s="21">
        <v>29.99</v>
      </c>
      <c r="E133" s="21">
        <v>24.99</v>
      </c>
      <c r="F133" s="73" t="s">
        <v>620</v>
      </c>
      <c r="G133" s="82" t="s">
        <v>986</v>
      </c>
      <c r="H133" s="10" t="s">
        <v>14</v>
      </c>
      <c r="I133" s="10" t="s">
        <v>16</v>
      </c>
      <c r="J133" s="10" t="s">
        <v>604</v>
      </c>
      <c r="K133" s="19" t="s">
        <v>607</v>
      </c>
      <c r="L133" s="55">
        <v>100</v>
      </c>
      <c r="M133" s="10" t="s">
        <v>607</v>
      </c>
      <c r="N133" s="55">
        <v>1.4075</v>
      </c>
      <c r="O133" s="10" t="s">
        <v>606</v>
      </c>
      <c r="P133" s="58">
        <v>3.3</v>
      </c>
      <c r="Q133" t="s">
        <v>607</v>
      </c>
      <c r="R133" s="58">
        <v>32</v>
      </c>
      <c r="S133" s="58" t="s">
        <v>609</v>
      </c>
      <c r="T133" s="58">
        <v>0</v>
      </c>
      <c r="U133" s="58" t="s">
        <v>611</v>
      </c>
      <c r="V133" s="58">
        <v>0.28999999999999998</v>
      </c>
      <c r="W133" s="58" t="s">
        <v>611</v>
      </c>
      <c r="X133" s="58">
        <v>0.1</v>
      </c>
      <c r="Y133" t="s">
        <v>607</v>
      </c>
      <c r="Z133" s="58">
        <v>2</v>
      </c>
      <c r="AA133" t="s">
        <v>611</v>
      </c>
      <c r="AB133" s="58">
        <v>2.1</v>
      </c>
      <c r="AC133" t="s">
        <v>611</v>
      </c>
      <c r="AD133" s="58">
        <v>1.25</v>
      </c>
      <c r="AE133" s="51">
        <f>SUM(AD133,AB133,Z133,X133,R133,P133,L133)</f>
        <v>140.75</v>
      </c>
      <c r="AF133" s="81">
        <f>SUM(Z133,T133,R133,N133,L133)</f>
        <v>135.4075</v>
      </c>
      <c r="AG133" s="83">
        <f t="shared" si="9"/>
        <v>0.9620426287744227</v>
      </c>
      <c r="AH133">
        <v>141.74</v>
      </c>
      <c r="AI133" s="93">
        <f t="shared" si="10"/>
        <v>0.98108782611773881</v>
      </c>
    </row>
    <row r="134" spans="1:35">
      <c r="A134" s="1"/>
      <c r="B134" s="36">
        <v>60783</v>
      </c>
      <c r="C134" s="10" t="s">
        <v>987</v>
      </c>
      <c r="D134" s="21">
        <v>29.99</v>
      </c>
      <c r="E134" s="21">
        <v>24.99</v>
      </c>
      <c r="F134" s="3">
        <v>20</v>
      </c>
      <c r="G134" s="82" t="s">
        <v>988</v>
      </c>
      <c r="H134" s="10" t="s">
        <v>14</v>
      </c>
      <c r="I134" s="10" t="s">
        <v>16</v>
      </c>
      <c r="J134" s="10" t="s">
        <v>604</v>
      </c>
      <c r="K134" s="19" t="s">
        <v>607</v>
      </c>
      <c r="L134" s="55">
        <v>100</v>
      </c>
      <c r="M134" s="10" t="s">
        <v>605</v>
      </c>
      <c r="N134" s="55">
        <v>0</v>
      </c>
      <c r="O134" s="10" t="s">
        <v>616</v>
      </c>
      <c r="P134" s="58">
        <v>1.5</v>
      </c>
      <c r="Q134" t="s">
        <v>607</v>
      </c>
      <c r="R134" s="58">
        <v>32</v>
      </c>
      <c r="S134" s="58" t="s">
        <v>609</v>
      </c>
      <c r="T134" s="58">
        <v>0</v>
      </c>
      <c r="U134" s="58" t="s">
        <v>611</v>
      </c>
      <c r="V134" s="58">
        <v>0.28999999999999998</v>
      </c>
      <c r="W134" s="58" t="s">
        <v>611</v>
      </c>
      <c r="X134" s="58">
        <v>0.1</v>
      </c>
      <c r="Y134" t="s">
        <v>607</v>
      </c>
      <c r="Z134" s="58">
        <v>2</v>
      </c>
      <c r="AA134" t="s">
        <v>611</v>
      </c>
      <c r="AB134" s="58">
        <v>2.1</v>
      </c>
      <c r="AC134" t="s">
        <v>611</v>
      </c>
      <c r="AD134" s="58">
        <v>1.25</v>
      </c>
      <c r="AE134" s="51">
        <f t="shared" si="11"/>
        <v>138.94999999999999</v>
      </c>
      <c r="AF134" s="81">
        <f>SUM(Z134,T134,R134,N134,L134)</f>
        <v>134</v>
      </c>
      <c r="AG134" s="83">
        <f t="shared" si="9"/>
        <v>0.96437567470313068</v>
      </c>
      <c r="AH134">
        <v>141.74</v>
      </c>
      <c r="AI134" s="93">
        <f t="shared" si="10"/>
        <v>0.9823648865296235</v>
      </c>
    </row>
    <row r="135" spans="1:35" s="66" customFormat="1" hidden="1">
      <c r="A135" s="61"/>
      <c r="B135" s="62" t="s">
        <v>989</v>
      </c>
      <c r="C135" s="62" t="s">
        <v>990</v>
      </c>
      <c r="D135" s="63">
        <v>29.99</v>
      </c>
      <c r="E135" s="63">
        <v>24.99</v>
      </c>
      <c r="F135" s="75" t="s">
        <v>831</v>
      </c>
      <c r="G135" s="84"/>
      <c r="H135" s="62" t="s">
        <v>14</v>
      </c>
      <c r="I135" s="62" t="s">
        <v>16</v>
      </c>
      <c r="J135" s="62"/>
      <c r="K135" s="68" t="s">
        <v>607</v>
      </c>
      <c r="L135" s="64">
        <v>100</v>
      </c>
      <c r="M135" s="62"/>
      <c r="N135" s="64"/>
      <c r="O135" s="62"/>
      <c r="P135" s="65"/>
      <c r="Q135" s="66" t="s">
        <v>607</v>
      </c>
      <c r="R135" s="65">
        <v>32</v>
      </c>
      <c r="S135" s="65"/>
      <c r="T135" s="65"/>
      <c r="U135" s="65" t="s">
        <v>611</v>
      </c>
      <c r="V135" s="65">
        <v>0.28999999999999998</v>
      </c>
      <c r="W135" s="65" t="s">
        <v>611</v>
      </c>
      <c r="X135" s="65">
        <v>0.1</v>
      </c>
      <c r="Y135" s="66" t="s">
        <v>607</v>
      </c>
      <c r="Z135" s="65">
        <v>2</v>
      </c>
      <c r="AA135" s="66" t="s">
        <v>611</v>
      </c>
      <c r="AB135" s="65">
        <v>2.1</v>
      </c>
      <c r="AC135" s="66" t="s">
        <v>611</v>
      </c>
      <c r="AD135" s="58">
        <v>1.25</v>
      </c>
      <c r="AE135" s="67">
        <f t="shared" si="11"/>
        <v>137.44999999999999</v>
      </c>
      <c r="AG135" s="83">
        <f t="shared" si="9"/>
        <v>0</v>
      </c>
      <c r="AH135">
        <v>141.74</v>
      </c>
      <c r="AI135" s="93">
        <f t="shared" si="10"/>
        <v>0.50768293993337876</v>
      </c>
    </row>
    <row r="136" spans="1:35">
      <c r="A136" s="1"/>
      <c r="B136" s="36">
        <v>60791</v>
      </c>
      <c r="C136" s="10" t="s">
        <v>991</v>
      </c>
      <c r="D136" s="21">
        <v>29.99</v>
      </c>
      <c r="E136" s="21">
        <v>24.99</v>
      </c>
      <c r="F136" s="3">
        <v>36</v>
      </c>
      <c r="G136" s="82" t="s">
        <v>992</v>
      </c>
      <c r="H136" s="10" t="s">
        <v>14</v>
      </c>
      <c r="I136" s="10" t="s">
        <v>16</v>
      </c>
      <c r="J136" s="10" t="s">
        <v>604</v>
      </c>
      <c r="K136" s="19" t="s">
        <v>607</v>
      </c>
      <c r="L136" s="55">
        <v>100</v>
      </c>
      <c r="M136" s="10" t="s">
        <v>607</v>
      </c>
      <c r="N136" s="55">
        <v>1.4075</v>
      </c>
      <c r="O136" s="10" t="s">
        <v>606</v>
      </c>
      <c r="P136" s="58">
        <v>3.3</v>
      </c>
      <c r="Q136" t="s">
        <v>607</v>
      </c>
      <c r="R136" s="58">
        <v>32</v>
      </c>
      <c r="S136" s="58" t="s">
        <v>609</v>
      </c>
      <c r="T136" s="58">
        <v>0</v>
      </c>
      <c r="U136" s="58" t="s">
        <v>611</v>
      </c>
      <c r="V136" s="58">
        <v>0.28999999999999998</v>
      </c>
      <c r="W136" s="58" t="s">
        <v>611</v>
      </c>
      <c r="X136" s="58">
        <v>0.1</v>
      </c>
      <c r="Y136" t="s">
        <v>607</v>
      </c>
      <c r="Z136" s="58">
        <v>2</v>
      </c>
      <c r="AA136" t="s">
        <v>611</v>
      </c>
      <c r="AB136" s="58">
        <v>2.1</v>
      </c>
      <c r="AC136" t="s">
        <v>611</v>
      </c>
      <c r="AD136" s="58">
        <v>1.25</v>
      </c>
      <c r="AE136" s="51">
        <f>SUM(AD136,AB136,Z136,X136,R136,P136,L136)</f>
        <v>140.75</v>
      </c>
      <c r="AF136" s="81">
        <f>SUM(Z136,R136,N136,J136)</f>
        <v>35.407499999999999</v>
      </c>
      <c r="AG136" s="83">
        <f t="shared" si="9"/>
        <v>0.25156305506216697</v>
      </c>
      <c r="AH136">
        <v>141.74</v>
      </c>
      <c r="AI136" s="93">
        <f t="shared" si="10"/>
        <v>0.62709299444228117</v>
      </c>
    </row>
    <row r="137" spans="1:35">
      <c r="A137" s="1"/>
      <c r="B137" s="36">
        <v>60792</v>
      </c>
      <c r="C137" s="10" t="s">
        <v>993</v>
      </c>
      <c r="D137" s="21">
        <v>29.99</v>
      </c>
      <c r="E137" s="21">
        <v>24.99</v>
      </c>
      <c r="F137" s="3">
        <v>20</v>
      </c>
      <c r="G137" s="82" t="s">
        <v>994</v>
      </c>
      <c r="H137" s="10" t="s">
        <v>14</v>
      </c>
      <c r="I137" s="10" t="s">
        <v>16</v>
      </c>
      <c r="J137" s="10" t="s">
        <v>615</v>
      </c>
      <c r="K137" s="19"/>
      <c r="L137" s="55">
        <v>100</v>
      </c>
      <c r="M137" s="10" t="s">
        <v>615</v>
      </c>
      <c r="N137" s="55">
        <v>1.4075</v>
      </c>
      <c r="O137" s="10" t="s">
        <v>616</v>
      </c>
      <c r="P137" s="58">
        <v>1.5</v>
      </c>
      <c r="Q137" t="s">
        <v>607</v>
      </c>
      <c r="R137" s="58">
        <v>32</v>
      </c>
      <c r="S137" s="58" t="s">
        <v>625</v>
      </c>
      <c r="T137" s="58">
        <v>0</v>
      </c>
      <c r="U137" s="58" t="s">
        <v>611</v>
      </c>
      <c r="V137" s="58">
        <v>0.28999999999999998</v>
      </c>
      <c r="W137" s="58" t="s">
        <v>611</v>
      </c>
      <c r="X137" s="58">
        <v>0.1</v>
      </c>
      <c r="Y137" t="s">
        <v>607</v>
      </c>
      <c r="Z137" s="58">
        <v>2</v>
      </c>
      <c r="AA137" t="s">
        <v>611</v>
      </c>
      <c r="AB137" s="58">
        <v>2.1</v>
      </c>
      <c r="AC137" t="s">
        <v>611</v>
      </c>
      <c r="AD137" s="58">
        <v>1.25</v>
      </c>
      <c r="AE137" s="51">
        <f>SUM(L137,P137,R137,T137,V137,X137,Z137,AB137,AD137)</f>
        <v>139.23999999999998</v>
      </c>
      <c r="AF137" s="81">
        <f>SUM(R137,)</f>
        <v>32</v>
      </c>
      <c r="AG137" s="83">
        <f t="shared" si="9"/>
        <v>0.22981901752370013</v>
      </c>
      <c r="AH137">
        <v>141.74</v>
      </c>
      <c r="AI137" s="93">
        <f t="shared" si="10"/>
        <v>0.6183358246138515</v>
      </c>
    </row>
    <row r="138" spans="1:35">
      <c r="A138" s="1"/>
      <c r="B138" s="36">
        <v>60799</v>
      </c>
      <c r="C138" s="10" t="s">
        <v>995</v>
      </c>
      <c r="D138" s="21">
        <v>29.99</v>
      </c>
      <c r="E138" s="21">
        <v>24.99</v>
      </c>
      <c r="F138" s="3">
        <v>20</v>
      </c>
      <c r="G138" s="82" t="s">
        <v>996</v>
      </c>
      <c r="H138" s="10" t="s">
        <v>14</v>
      </c>
      <c r="I138" s="10" t="s">
        <v>16</v>
      </c>
      <c r="J138" s="10" t="s">
        <v>604</v>
      </c>
      <c r="K138" s="19"/>
      <c r="L138" s="55">
        <v>100</v>
      </c>
      <c r="M138" s="10" t="s">
        <v>615</v>
      </c>
      <c r="N138" s="55">
        <v>1.4650000000000001</v>
      </c>
      <c r="O138" s="10" t="s">
        <v>629</v>
      </c>
      <c r="P138" s="58">
        <v>0</v>
      </c>
      <c r="Q138" t="s">
        <v>607</v>
      </c>
      <c r="R138" s="58">
        <v>32</v>
      </c>
      <c r="S138" s="58" t="s">
        <v>609</v>
      </c>
      <c r="T138" s="58">
        <v>0</v>
      </c>
      <c r="U138" s="58" t="s">
        <v>611</v>
      </c>
      <c r="V138" s="58">
        <v>0.3</v>
      </c>
      <c r="W138" s="58" t="s">
        <v>611</v>
      </c>
      <c r="X138" s="58">
        <v>0.1</v>
      </c>
      <c r="Y138" t="s">
        <v>607</v>
      </c>
      <c r="Z138" s="58">
        <v>3</v>
      </c>
      <c r="AA138" t="s">
        <v>611</v>
      </c>
      <c r="AB138" s="58">
        <v>3.1</v>
      </c>
      <c r="AC138" t="s">
        <v>611</v>
      </c>
      <c r="AD138" s="58">
        <v>2.25</v>
      </c>
      <c r="AE138" s="51">
        <f>SUM(AD138,AB138,Z138,V138,T138,R138,L138)</f>
        <v>140.65</v>
      </c>
      <c r="AF138" s="81">
        <f>SUM(T138,R138)</f>
        <v>32</v>
      </c>
      <c r="AG138" s="85">
        <f>AF138/AE138</f>
        <v>0.22751510842516884</v>
      </c>
      <c r="AH138">
        <v>141.74</v>
      </c>
      <c r="AI138" s="93">
        <f t="shared" si="10"/>
        <v>0.61524841531215702</v>
      </c>
    </row>
    <row r="139" spans="1:35">
      <c r="A139" s="1"/>
      <c r="B139" s="10" t="s">
        <v>997</v>
      </c>
      <c r="C139" s="10" t="s">
        <v>998</v>
      </c>
      <c r="D139" s="21">
        <v>29.99</v>
      </c>
      <c r="E139" s="21">
        <v>24.99</v>
      </c>
      <c r="F139" s="73" t="s">
        <v>831</v>
      </c>
      <c r="G139" s="82" t="s">
        <v>999</v>
      </c>
      <c r="H139" s="10" t="s">
        <v>14</v>
      </c>
      <c r="I139" s="10" t="s">
        <v>16</v>
      </c>
      <c r="J139" s="10" t="s">
        <v>615</v>
      </c>
      <c r="K139" s="10" t="s">
        <v>15</v>
      </c>
      <c r="L139" s="55">
        <v>100</v>
      </c>
      <c r="M139" s="10" t="s">
        <v>605</v>
      </c>
      <c r="N139" s="55">
        <v>0</v>
      </c>
      <c r="O139" s="10" t="s">
        <v>606</v>
      </c>
      <c r="P139" s="58">
        <v>3.3</v>
      </c>
      <c r="Q139" t="s">
        <v>607</v>
      </c>
      <c r="R139" s="58">
        <v>32</v>
      </c>
      <c r="S139" s="58" t="s">
        <v>617</v>
      </c>
      <c r="T139" s="58">
        <v>2.75</v>
      </c>
      <c r="U139" s="58" t="s">
        <v>611</v>
      </c>
      <c r="V139" s="58">
        <v>0.28999999999999998</v>
      </c>
      <c r="W139" s="58" t="s">
        <v>611</v>
      </c>
      <c r="X139" s="58">
        <v>0.1</v>
      </c>
      <c r="Y139" t="s">
        <v>607</v>
      </c>
      <c r="Z139" s="58">
        <v>2</v>
      </c>
      <c r="AA139" t="s">
        <v>611</v>
      </c>
      <c r="AB139" s="58">
        <v>2.1</v>
      </c>
      <c r="AC139" t="s">
        <v>611</v>
      </c>
      <c r="AD139" s="58">
        <v>1.25</v>
      </c>
      <c r="AE139" s="51">
        <f t="shared" ref="AE139:AE176" si="14">SUM(AD139,AB139,Z139,X139,R139,P139,N139,L139)</f>
        <v>140.75</v>
      </c>
      <c r="AF139" s="81">
        <f>SUM(Z139,R139,N139,)</f>
        <v>34</v>
      </c>
      <c r="AG139" s="83">
        <f t="shared" si="9"/>
        <v>0.24156305506216696</v>
      </c>
      <c r="AH139">
        <v>141.74</v>
      </c>
      <c r="AI139" s="93">
        <f t="shared" si="10"/>
        <v>0.62211051718644905</v>
      </c>
    </row>
    <row r="140" spans="1:35">
      <c r="A140" s="1"/>
      <c r="B140" s="10" t="s">
        <v>1000</v>
      </c>
      <c r="C140" s="82" t="s">
        <v>1001</v>
      </c>
      <c r="D140" s="21">
        <v>29.99</v>
      </c>
      <c r="E140" s="21">
        <v>24.99</v>
      </c>
      <c r="F140" s="73">
        <v>20</v>
      </c>
      <c r="G140" s="82" t="s">
        <v>1002</v>
      </c>
      <c r="H140" s="10" t="s">
        <v>14</v>
      </c>
      <c r="I140" s="10" t="s">
        <v>16</v>
      </c>
      <c r="J140" s="10" t="s">
        <v>604</v>
      </c>
      <c r="K140" s="10"/>
      <c r="L140" s="55">
        <v>100</v>
      </c>
      <c r="M140" s="10" t="s">
        <v>607</v>
      </c>
      <c r="N140" s="55">
        <v>1.4234</v>
      </c>
      <c r="O140" s="10" t="s">
        <v>606</v>
      </c>
      <c r="P140" s="58">
        <v>3.3</v>
      </c>
      <c r="Q140" t="s">
        <v>607</v>
      </c>
      <c r="R140" s="58">
        <v>32</v>
      </c>
      <c r="S140" s="58" t="s">
        <v>647</v>
      </c>
      <c r="T140" s="58">
        <v>1.3</v>
      </c>
      <c r="U140" s="58" t="s">
        <v>611</v>
      </c>
      <c r="V140" s="58">
        <v>0.28999999999999998</v>
      </c>
      <c r="W140" s="58" t="s">
        <v>611</v>
      </c>
      <c r="X140" s="58">
        <v>0.1</v>
      </c>
      <c r="Y140" t="s">
        <v>607</v>
      </c>
      <c r="Z140" s="58">
        <v>2</v>
      </c>
      <c r="AA140" t="s">
        <v>611</v>
      </c>
      <c r="AB140" s="58">
        <v>2.1</v>
      </c>
      <c r="AC140" t="s">
        <v>611</v>
      </c>
      <c r="AD140" s="58">
        <v>1.25</v>
      </c>
      <c r="AE140" s="51">
        <f>SUM(AD140,AB140,Z140,X140,V140,T140,R140,P140,L140)</f>
        <v>142.34</v>
      </c>
      <c r="AF140" s="81">
        <f>SUM(Z140,R140,N140,L140)</f>
        <v>135.42340000000002</v>
      </c>
      <c r="AG140" s="83">
        <f t="shared" si="9"/>
        <v>0.95140789658564007</v>
      </c>
      <c r="AH140">
        <v>141.74</v>
      </c>
      <c r="AI140" s="93">
        <f t="shared" si="10"/>
        <v>0.9756526330611095</v>
      </c>
    </row>
    <row r="141" spans="1:35">
      <c r="A141" s="1"/>
      <c r="B141" s="10" t="s">
        <v>1003</v>
      </c>
      <c r="C141" s="10" t="s">
        <v>1004</v>
      </c>
      <c r="D141" s="21">
        <v>29.99</v>
      </c>
      <c r="E141" s="21">
        <v>24.99</v>
      </c>
      <c r="F141" s="73" t="s">
        <v>831</v>
      </c>
      <c r="G141" s="82" t="s">
        <v>1005</v>
      </c>
      <c r="H141" s="10" t="s">
        <v>14</v>
      </c>
      <c r="I141" s="10" t="s">
        <v>16</v>
      </c>
      <c r="J141" s="10" t="s">
        <v>604</v>
      </c>
      <c r="K141" s="19" t="s">
        <v>607</v>
      </c>
      <c r="L141" s="55">
        <v>100</v>
      </c>
      <c r="M141" s="10" t="s">
        <v>607</v>
      </c>
      <c r="N141" s="55">
        <v>1.4075</v>
      </c>
      <c r="O141" s="10" t="s">
        <v>606</v>
      </c>
      <c r="P141" s="58">
        <v>3.3</v>
      </c>
      <c r="Q141" t="s">
        <v>607</v>
      </c>
      <c r="R141" s="58">
        <v>32</v>
      </c>
      <c r="S141" s="58" t="s">
        <v>617</v>
      </c>
      <c r="T141" s="58">
        <v>2.75</v>
      </c>
      <c r="U141" s="58" t="s">
        <v>611</v>
      </c>
      <c r="V141" s="58">
        <v>0.28999999999999998</v>
      </c>
      <c r="W141" s="58" t="s">
        <v>611</v>
      </c>
      <c r="X141" s="58">
        <v>0.1</v>
      </c>
      <c r="Y141" t="s">
        <v>607</v>
      </c>
      <c r="Z141" s="58">
        <v>2</v>
      </c>
      <c r="AA141" t="s">
        <v>611</v>
      </c>
      <c r="AB141" s="58">
        <v>2.1</v>
      </c>
      <c r="AC141" t="s">
        <v>611</v>
      </c>
      <c r="AD141" s="58">
        <v>1.25</v>
      </c>
      <c r="AE141" s="51">
        <f>SUM(AD141,AB141,Z141,X141,V141,T141,R141,P141,N141,L141)</f>
        <v>145.19749999999999</v>
      </c>
      <c r="AF141" s="81">
        <f>SUM(Z141,R141,N141,L141)</f>
        <v>135.4075</v>
      </c>
      <c r="AG141" s="83">
        <f t="shared" si="9"/>
        <v>0.93257459667005294</v>
      </c>
      <c r="AH141">
        <v>141.74</v>
      </c>
      <c r="AI141" s="93">
        <f t="shared" si="10"/>
        <v>0.96588107166194737</v>
      </c>
    </row>
    <row r="142" spans="1:35">
      <c r="A142" s="1"/>
      <c r="B142" s="10" t="s">
        <v>1006</v>
      </c>
      <c r="C142" s="10" t="s">
        <v>1007</v>
      </c>
      <c r="D142" s="21">
        <v>29.99</v>
      </c>
      <c r="E142" s="21">
        <v>24.99</v>
      </c>
      <c r="F142" s="73" t="s">
        <v>831</v>
      </c>
      <c r="G142" s="82" t="s">
        <v>1008</v>
      </c>
      <c r="H142" s="10" t="s">
        <v>14</v>
      </c>
      <c r="I142" s="10" t="s">
        <v>16</v>
      </c>
      <c r="J142" s="10" t="s">
        <v>604</v>
      </c>
      <c r="K142" s="19" t="s">
        <v>607</v>
      </c>
      <c r="L142" s="55">
        <v>100</v>
      </c>
      <c r="M142" s="10" t="s">
        <v>607</v>
      </c>
      <c r="N142" s="55">
        <v>1.4075</v>
      </c>
      <c r="O142" s="10" t="s">
        <v>606</v>
      </c>
      <c r="P142" s="58">
        <v>3.3</v>
      </c>
      <c r="Q142" t="s">
        <v>607</v>
      </c>
      <c r="R142" s="58">
        <v>32</v>
      </c>
      <c r="S142" s="58" t="s">
        <v>647</v>
      </c>
      <c r="T142" s="58">
        <v>1.32</v>
      </c>
      <c r="U142" s="58" t="s">
        <v>611</v>
      </c>
      <c r="V142" s="58">
        <v>0.28999999999999998</v>
      </c>
      <c r="W142" s="58" t="s">
        <v>611</v>
      </c>
      <c r="X142" s="58">
        <v>0.1</v>
      </c>
      <c r="Y142" t="s">
        <v>607</v>
      </c>
      <c r="Z142" s="58">
        <v>2</v>
      </c>
      <c r="AA142" t="s">
        <v>611</v>
      </c>
      <c r="AB142" s="58">
        <v>2.1</v>
      </c>
      <c r="AC142" t="s">
        <v>611</v>
      </c>
      <c r="AD142" s="58">
        <v>1.25</v>
      </c>
      <c r="AE142" s="51">
        <f>SUM(AD142,AB142,Z142,X142,R142,P142,L142)</f>
        <v>140.75</v>
      </c>
      <c r="AF142" s="81">
        <f>SUM(Z142,R142,N142,L142)</f>
        <v>135.4075</v>
      </c>
      <c r="AG142" s="83">
        <f t="shared" si="9"/>
        <v>0.9620426287744227</v>
      </c>
      <c r="AH142">
        <v>141.74</v>
      </c>
      <c r="AI142" s="93">
        <f t="shared" si="10"/>
        <v>0.98108782611773881</v>
      </c>
    </row>
    <row r="143" spans="1:35">
      <c r="A143" s="1"/>
      <c r="B143" s="10" t="s">
        <v>1009</v>
      </c>
      <c r="C143" s="10" t="s">
        <v>1010</v>
      </c>
      <c r="D143" s="21">
        <v>29.99</v>
      </c>
      <c r="E143" s="21">
        <v>24.99</v>
      </c>
      <c r="F143" s="73" t="s">
        <v>831</v>
      </c>
      <c r="G143" s="82" t="s">
        <v>1011</v>
      </c>
      <c r="H143" s="10" t="s">
        <v>14</v>
      </c>
      <c r="I143" s="10" t="s">
        <v>16</v>
      </c>
      <c r="J143" s="10" t="s">
        <v>604</v>
      </c>
      <c r="K143" s="19" t="s">
        <v>607</v>
      </c>
      <c r="L143" s="55">
        <v>100</v>
      </c>
      <c r="M143" s="10" t="s">
        <v>605</v>
      </c>
      <c r="N143" s="55">
        <v>0</v>
      </c>
      <c r="O143" s="10" t="s">
        <v>606</v>
      </c>
      <c r="P143" s="58">
        <v>3.3</v>
      </c>
      <c r="Q143" t="s">
        <v>607</v>
      </c>
      <c r="R143" s="58">
        <v>32</v>
      </c>
      <c r="S143" s="58" t="s">
        <v>647</v>
      </c>
      <c r="T143" s="58">
        <v>1.32</v>
      </c>
      <c r="U143" s="58" t="s">
        <v>611</v>
      </c>
      <c r="V143" s="58">
        <v>0.28999999999999998</v>
      </c>
      <c r="W143" s="58" t="s">
        <v>611</v>
      </c>
      <c r="X143" s="58">
        <v>0.1</v>
      </c>
      <c r="Y143" t="s">
        <v>607</v>
      </c>
      <c r="Z143" s="58">
        <v>2</v>
      </c>
      <c r="AA143" t="s">
        <v>611</v>
      </c>
      <c r="AB143" s="58">
        <v>2.1</v>
      </c>
      <c r="AC143" t="s">
        <v>611</v>
      </c>
      <c r="AD143" s="58">
        <v>1.25</v>
      </c>
      <c r="AE143" s="51">
        <f t="shared" si="14"/>
        <v>140.75</v>
      </c>
      <c r="AF143" s="81">
        <f>SUM(Z143,R143,L143,N143)</f>
        <v>134</v>
      </c>
      <c r="AG143" s="83">
        <f t="shared" si="9"/>
        <v>0.95204262877442269</v>
      </c>
      <c r="AH143">
        <v>141.74</v>
      </c>
      <c r="AI143" s="93">
        <f t="shared" ref="AI143:AI174" si="15">(AF143+AH143)/(AE143+AH143)</f>
        <v>0.97610534886190659</v>
      </c>
    </row>
    <row r="144" spans="1:35" s="70" customFormat="1" hidden="1">
      <c r="A144" s="61"/>
      <c r="B144" s="62" t="s">
        <v>1012</v>
      </c>
      <c r="C144" s="62" t="s">
        <v>1013</v>
      </c>
      <c r="D144" s="63">
        <v>29.99</v>
      </c>
      <c r="E144" s="63">
        <v>24.99</v>
      </c>
      <c r="F144" s="75" t="s">
        <v>831</v>
      </c>
      <c r="G144" s="62"/>
      <c r="H144" s="62" t="s">
        <v>14</v>
      </c>
      <c r="I144" s="62" t="s">
        <v>16</v>
      </c>
      <c r="J144" s="62"/>
      <c r="K144" s="62" t="s">
        <v>15</v>
      </c>
      <c r="L144" s="64">
        <v>100</v>
      </c>
      <c r="M144" s="62"/>
      <c r="N144" s="64"/>
      <c r="O144" s="62"/>
      <c r="P144" s="69"/>
      <c r="Q144" s="70" t="s">
        <v>607</v>
      </c>
      <c r="R144" s="69">
        <v>32</v>
      </c>
      <c r="S144" s="69"/>
      <c r="T144" s="69"/>
      <c r="U144" s="69" t="s">
        <v>611</v>
      </c>
      <c r="V144" s="69">
        <v>0.28999999999999998</v>
      </c>
      <c r="W144" s="69" t="s">
        <v>611</v>
      </c>
      <c r="X144" s="69">
        <v>0.1</v>
      </c>
      <c r="Y144" s="70" t="s">
        <v>607</v>
      </c>
      <c r="Z144" s="69">
        <v>2</v>
      </c>
      <c r="AA144" s="70" t="s">
        <v>611</v>
      </c>
      <c r="AB144" s="69">
        <v>2.1</v>
      </c>
      <c r="AC144" s="70" t="s">
        <v>611</v>
      </c>
      <c r="AD144" s="58">
        <v>1.25</v>
      </c>
      <c r="AE144" s="71">
        <f t="shared" si="14"/>
        <v>137.44999999999999</v>
      </c>
      <c r="AG144" s="83">
        <f>AF144/AE144</f>
        <v>0</v>
      </c>
      <c r="AH144">
        <v>141.74</v>
      </c>
      <c r="AI144" s="93">
        <f t="shared" si="15"/>
        <v>0.50768293993337876</v>
      </c>
    </row>
    <row r="145" spans="1:35">
      <c r="A145" s="1"/>
      <c r="B145" s="10" t="s">
        <v>1014</v>
      </c>
      <c r="C145" s="10" t="s">
        <v>1015</v>
      </c>
      <c r="D145" s="21">
        <v>29.99</v>
      </c>
      <c r="E145" s="21">
        <v>24.99</v>
      </c>
      <c r="F145" s="73" t="s">
        <v>620</v>
      </c>
      <c r="G145" s="82" t="s">
        <v>1016</v>
      </c>
      <c r="H145" s="10" t="s">
        <v>14</v>
      </c>
      <c r="I145" s="10" t="s">
        <v>16</v>
      </c>
      <c r="J145" s="10" t="s">
        <v>604</v>
      </c>
      <c r="K145" s="10" t="s">
        <v>15</v>
      </c>
      <c r="L145" s="55">
        <v>100</v>
      </c>
      <c r="M145" s="10" t="s">
        <v>607</v>
      </c>
      <c r="N145" s="55">
        <v>1.4075</v>
      </c>
      <c r="O145" s="10" t="s">
        <v>606</v>
      </c>
      <c r="P145" s="58">
        <v>3.3</v>
      </c>
      <c r="Q145" t="s">
        <v>607</v>
      </c>
      <c r="R145" s="58">
        <v>32</v>
      </c>
      <c r="S145" s="58" t="s">
        <v>609</v>
      </c>
      <c r="T145" s="58">
        <v>0</v>
      </c>
      <c r="U145" s="58" t="s">
        <v>611</v>
      </c>
      <c r="V145" s="58">
        <v>0.28999999999999998</v>
      </c>
      <c r="W145" s="58" t="s">
        <v>611</v>
      </c>
      <c r="X145" s="58">
        <v>0.1</v>
      </c>
      <c r="Y145" t="s">
        <v>607</v>
      </c>
      <c r="Z145" s="58">
        <v>2</v>
      </c>
      <c r="AA145" t="s">
        <v>611</v>
      </c>
      <c r="AB145" s="58">
        <v>2.1</v>
      </c>
      <c r="AC145" t="s">
        <v>611</v>
      </c>
      <c r="AD145" s="58">
        <v>1.3</v>
      </c>
      <c r="AE145" s="51">
        <f>SUM(AD145,AB145,Z145,X145,R145,P145,L145)</f>
        <v>140.80000000000001</v>
      </c>
      <c r="AF145" s="81">
        <f>SUM(Z145,T145,R145,N145,L145)</f>
        <v>135.4075</v>
      </c>
      <c r="AG145" s="83">
        <f t="shared" si="9"/>
        <v>0.96170099431818168</v>
      </c>
      <c r="AH145">
        <v>141.74</v>
      </c>
      <c r="AI145" s="93">
        <f t="shared" si="15"/>
        <v>0.98091420683796993</v>
      </c>
    </row>
    <row r="146" spans="1:35">
      <c r="A146" s="1"/>
      <c r="B146" s="10" t="s">
        <v>1017</v>
      </c>
      <c r="C146" s="10" t="s">
        <v>1018</v>
      </c>
      <c r="D146" s="21">
        <v>29.99</v>
      </c>
      <c r="E146" s="21">
        <v>24.99</v>
      </c>
      <c r="F146" s="73" t="s">
        <v>831</v>
      </c>
      <c r="G146" s="82" t="s">
        <v>1019</v>
      </c>
      <c r="H146" s="10" t="s">
        <v>14</v>
      </c>
      <c r="I146" s="10" t="s">
        <v>16</v>
      </c>
      <c r="J146" s="10" t="s">
        <v>604</v>
      </c>
      <c r="K146" s="19" t="s">
        <v>607</v>
      </c>
      <c r="L146" s="55">
        <v>100</v>
      </c>
      <c r="M146" s="10" t="s">
        <v>605</v>
      </c>
      <c r="N146" s="55">
        <v>0</v>
      </c>
      <c r="O146" s="10" t="s">
        <v>606</v>
      </c>
      <c r="P146" s="58">
        <v>3.3</v>
      </c>
      <c r="Q146" t="s">
        <v>607</v>
      </c>
      <c r="R146" s="58">
        <v>32</v>
      </c>
      <c r="S146" s="58" t="s">
        <v>609</v>
      </c>
      <c r="T146" s="58">
        <v>0</v>
      </c>
      <c r="U146" s="58" t="s">
        <v>611</v>
      </c>
      <c r="V146" s="58">
        <v>0.28999999999999998</v>
      </c>
      <c r="W146" s="58" t="s">
        <v>611</v>
      </c>
      <c r="X146" s="58">
        <v>0.1</v>
      </c>
      <c r="Y146" t="s">
        <v>607</v>
      </c>
      <c r="Z146" s="58">
        <v>2</v>
      </c>
      <c r="AA146" t="s">
        <v>611</v>
      </c>
      <c r="AB146" s="58">
        <v>2.1</v>
      </c>
      <c r="AC146" t="s">
        <v>611</v>
      </c>
      <c r="AD146" s="58">
        <v>1.25</v>
      </c>
      <c r="AE146" s="51">
        <f t="shared" si="14"/>
        <v>140.75</v>
      </c>
      <c r="AF146" s="81">
        <f>SUM(T146,R146,N146,L146)</f>
        <v>132</v>
      </c>
      <c r="AG146" s="83">
        <f t="shared" ref="AG146:AG185" si="16">AF146/AE146</f>
        <v>0.93783303730017764</v>
      </c>
      <c r="AH146">
        <v>141.74</v>
      </c>
      <c r="AI146" s="93">
        <f t="shared" si="15"/>
        <v>0.96902545222839742</v>
      </c>
    </row>
    <row r="147" spans="1:35" s="66" customFormat="1" hidden="1">
      <c r="A147" s="61"/>
      <c r="B147" s="62" t="s">
        <v>1020</v>
      </c>
      <c r="C147" s="62" t="s">
        <v>1021</v>
      </c>
      <c r="D147" s="63">
        <v>29.99</v>
      </c>
      <c r="E147" s="63">
        <v>24.99</v>
      </c>
      <c r="F147" s="75" t="s">
        <v>1022</v>
      </c>
      <c r="G147" s="84"/>
      <c r="H147" s="62" t="s">
        <v>14</v>
      </c>
      <c r="I147" s="62" t="s">
        <v>16</v>
      </c>
      <c r="J147" s="62"/>
      <c r="K147" s="62" t="s">
        <v>15</v>
      </c>
      <c r="L147" s="64">
        <v>100</v>
      </c>
      <c r="M147" s="62"/>
      <c r="N147" s="64"/>
      <c r="O147" s="62"/>
      <c r="P147" s="65"/>
      <c r="Q147" s="66" t="s">
        <v>607</v>
      </c>
      <c r="R147" s="65">
        <v>32</v>
      </c>
      <c r="S147" s="65"/>
      <c r="T147" s="65"/>
      <c r="U147" s="65" t="s">
        <v>611</v>
      </c>
      <c r="V147" s="65">
        <v>0.28999999999999998</v>
      </c>
      <c r="W147" s="65" t="s">
        <v>611</v>
      </c>
      <c r="X147" s="65">
        <v>0.1</v>
      </c>
      <c r="Y147" s="66" t="s">
        <v>607</v>
      </c>
      <c r="Z147" s="65">
        <v>2</v>
      </c>
      <c r="AA147" s="66" t="s">
        <v>611</v>
      </c>
      <c r="AB147" s="65">
        <v>2.1</v>
      </c>
      <c r="AC147" s="66" t="s">
        <v>611</v>
      </c>
      <c r="AD147" s="58">
        <v>1.25</v>
      </c>
      <c r="AE147" s="67">
        <f t="shared" si="14"/>
        <v>137.44999999999999</v>
      </c>
      <c r="AG147" s="83">
        <f t="shared" si="16"/>
        <v>0</v>
      </c>
      <c r="AH147">
        <v>141.74</v>
      </c>
      <c r="AI147" s="93">
        <f t="shared" si="15"/>
        <v>0.50768293993337876</v>
      </c>
    </row>
    <row r="148" spans="1:35">
      <c r="A148" s="1"/>
      <c r="B148" s="10" t="s">
        <v>1023</v>
      </c>
      <c r="C148" s="10" t="s">
        <v>1024</v>
      </c>
      <c r="D148" s="21">
        <v>29.99</v>
      </c>
      <c r="E148" s="21">
        <v>24.99</v>
      </c>
      <c r="F148" s="73" t="s">
        <v>831</v>
      </c>
      <c r="G148" s="82" t="s">
        <v>1025</v>
      </c>
      <c r="H148" s="10" t="s">
        <v>14</v>
      </c>
      <c r="I148" s="10" t="s">
        <v>16</v>
      </c>
      <c r="J148" s="10" t="s">
        <v>615</v>
      </c>
      <c r="K148" s="10" t="s">
        <v>15</v>
      </c>
      <c r="L148" s="55">
        <v>100</v>
      </c>
      <c r="M148" s="10" t="s">
        <v>615</v>
      </c>
      <c r="N148" s="55">
        <v>1.3895</v>
      </c>
      <c r="O148" s="10" t="s">
        <v>616</v>
      </c>
      <c r="P148" s="58">
        <v>1.5</v>
      </c>
      <c r="Q148" t="s">
        <v>607</v>
      </c>
      <c r="R148" s="58">
        <v>32</v>
      </c>
      <c r="S148" s="58" t="s">
        <v>625</v>
      </c>
      <c r="T148" s="58">
        <v>0</v>
      </c>
      <c r="U148" s="58" t="s">
        <v>611</v>
      </c>
      <c r="V148" s="58">
        <v>0.28999999999999998</v>
      </c>
      <c r="W148" s="58" t="s">
        <v>611</v>
      </c>
      <c r="X148" s="58">
        <v>0.1</v>
      </c>
      <c r="Y148" t="s">
        <v>607</v>
      </c>
      <c r="Z148" s="58">
        <v>2</v>
      </c>
      <c r="AA148" t="s">
        <v>611</v>
      </c>
      <c r="AB148" s="58">
        <v>2.1</v>
      </c>
      <c r="AC148" t="s">
        <v>611</v>
      </c>
      <c r="AD148" s="58">
        <v>1.25</v>
      </c>
      <c r="AE148" s="51">
        <f>SUM(AD148,AB148,Z148,X148,R148,P148,L148)</f>
        <v>138.94999999999999</v>
      </c>
      <c r="AF148" s="81">
        <f>SUM(Z148,R148,)</f>
        <v>34</v>
      </c>
      <c r="AG148" s="83">
        <f t="shared" si="16"/>
        <v>0.24469233537243615</v>
      </c>
      <c r="AH148">
        <v>141.74</v>
      </c>
      <c r="AI148" s="93">
        <f t="shared" si="15"/>
        <v>0.62609996793615741</v>
      </c>
    </row>
    <row r="149" spans="1:35">
      <c r="A149" s="1"/>
      <c r="B149" s="10" t="s">
        <v>1026</v>
      </c>
      <c r="C149" s="10" t="s">
        <v>1027</v>
      </c>
      <c r="D149" s="21">
        <v>29.99</v>
      </c>
      <c r="E149" s="21">
        <v>24.99</v>
      </c>
      <c r="F149" s="73" t="s">
        <v>831</v>
      </c>
      <c r="G149" s="82" t="s">
        <v>1028</v>
      </c>
      <c r="H149" s="10" t="s">
        <v>14</v>
      </c>
      <c r="I149" s="10" t="s">
        <v>16</v>
      </c>
      <c r="J149" s="10" t="s">
        <v>604</v>
      </c>
      <c r="K149" s="19" t="s">
        <v>607</v>
      </c>
      <c r="L149" s="55">
        <v>100</v>
      </c>
      <c r="M149" s="10" t="s">
        <v>607</v>
      </c>
      <c r="N149" s="55">
        <v>1.4075</v>
      </c>
      <c r="O149" s="10" t="s">
        <v>606</v>
      </c>
      <c r="P149" s="58">
        <v>3.3</v>
      </c>
      <c r="Q149" t="s">
        <v>607</v>
      </c>
      <c r="R149" s="58">
        <v>32</v>
      </c>
      <c r="S149" s="58" t="s">
        <v>617</v>
      </c>
      <c r="T149" s="58">
        <v>2.75</v>
      </c>
      <c r="U149" s="58" t="s">
        <v>611</v>
      </c>
      <c r="V149" s="58">
        <v>0.28999999999999998</v>
      </c>
      <c r="W149" s="58" t="s">
        <v>611</v>
      </c>
      <c r="X149" s="58">
        <v>0.1</v>
      </c>
      <c r="Y149" t="s">
        <v>607</v>
      </c>
      <c r="Z149" s="58">
        <v>2</v>
      </c>
      <c r="AA149" t="s">
        <v>611</v>
      </c>
      <c r="AB149" s="58">
        <v>2.1</v>
      </c>
      <c r="AC149" t="s">
        <v>611</v>
      </c>
      <c r="AD149" s="58">
        <v>1.25</v>
      </c>
      <c r="AE149" s="51">
        <f>SUM(AD149,AB149,Z149,X149,R149,P149,L149)</f>
        <v>140.75</v>
      </c>
      <c r="AF149" s="81">
        <f>SUM(Z149,R149,N149,L149)</f>
        <v>135.4075</v>
      </c>
      <c r="AG149" s="83">
        <f t="shared" si="16"/>
        <v>0.9620426287744227</v>
      </c>
      <c r="AH149">
        <v>141.74</v>
      </c>
      <c r="AI149" s="93">
        <f t="shared" si="15"/>
        <v>0.98108782611773881</v>
      </c>
    </row>
    <row r="150" spans="1:35">
      <c r="A150" s="1"/>
      <c r="B150" s="10" t="s">
        <v>1029</v>
      </c>
      <c r="C150" s="10" t="s">
        <v>1030</v>
      </c>
      <c r="D150" s="21">
        <v>29.99</v>
      </c>
      <c r="E150" s="21">
        <v>24.99</v>
      </c>
      <c r="F150" s="73" t="s">
        <v>831</v>
      </c>
      <c r="G150" s="82" t="s">
        <v>1031</v>
      </c>
      <c r="H150" s="10" t="s">
        <v>14</v>
      </c>
      <c r="I150" s="10" t="s">
        <v>16</v>
      </c>
      <c r="J150" s="10" t="s">
        <v>604</v>
      </c>
      <c r="K150" s="19" t="s">
        <v>607</v>
      </c>
      <c r="L150" s="55">
        <v>100</v>
      </c>
      <c r="M150" s="10" t="s">
        <v>607</v>
      </c>
      <c r="N150" s="55">
        <v>1.3745000000000001</v>
      </c>
      <c r="O150" s="10" t="s">
        <v>629</v>
      </c>
      <c r="P150" s="58">
        <v>0</v>
      </c>
      <c r="Q150" t="s">
        <v>607</v>
      </c>
      <c r="R150" s="58">
        <v>32</v>
      </c>
      <c r="S150" s="58" t="s">
        <v>609</v>
      </c>
      <c r="T150" s="58">
        <v>0</v>
      </c>
      <c r="U150" s="58" t="s">
        <v>611</v>
      </c>
      <c r="V150" s="58">
        <v>0.28999999999999998</v>
      </c>
      <c r="W150" s="58" t="s">
        <v>611</v>
      </c>
      <c r="X150" s="58">
        <v>0.1</v>
      </c>
      <c r="Y150" t="s">
        <v>607</v>
      </c>
      <c r="Z150" s="58">
        <v>2</v>
      </c>
      <c r="AA150" t="s">
        <v>611</v>
      </c>
      <c r="AB150" s="58">
        <v>2.1</v>
      </c>
      <c r="AC150" t="s">
        <v>611</v>
      </c>
      <c r="AD150" s="58">
        <v>1.25</v>
      </c>
      <c r="AE150" s="51">
        <f>SUM(AD150,AB150,Z150,X150,R150,P150,L150)</f>
        <v>137.44999999999999</v>
      </c>
      <c r="AF150" s="81">
        <f>SUM(Z150,T150,R150,N150,L150)</f>
        <v>135.37450000000001</v>
      </c>
      <c r="AG150" s="83">
        <f t="shared" si="16"/>
        <v>0.98489996362313581</v>
      </c>
      <c r="AH150">
        <v>141.74</v>
      </c>
      <c r="AI150" s="93">
        <f t="shared" si="15"/>
        <v>0.99256599448404326</v>
      </c>
    </row>
    <row r="151" spans="1:35">
      <c r="A151" s="1"/>
      <c r="B151" s="10" t="s">
        <v>1032</v>
      </c>
      <c r="C151" s="10" t="s">
        <v>1033</v>
      </c>
      <c r="D151" s="21">
        <v>29.99</v>
      </c>
      <c r="E151" s="21">
        <v>24.99</v>
      </c>
      <c r="F151" s="73" t="s">
        <v>831</v>
      </c>
      <c r="G151" s="82" t="s">
        <v>1034</v>
      </c>
      <c r="H151" s="10" t="s">
        <v>14</v>
      </c>
      <c r="I151" s="10" t="s">
        <v>16</v>
      </c>
      <c r="J151" s="10" t="s">
        <v>604</v>
      </c>
      <c r="K151" s="10" t="s">
        <v>15</v>
      </c>
      <c r="L151" s="55">
        <v>100</v>
      </c>
      <c r="M151" s="10" t="s">
        <v>607</v>
      </c>
      <c r="N151" s="55">
        <v>1.4075</v>
      </c>
      <c r="O151" s="10" t="s">
        <v>606</v>
      </c>
      <c r="P151" s="58">
        <v>3.3</v>
      </c>
      <c r="Q151" t="s">
        <v>607</v>
      </c>
      <c r="R151" s="58">
        <v>32</v>
      </c>
      <c r="S151" s="58" t="s">
        <v>609</v>
      </c>
      <c r="T151" s="58">
        <v>0</v>
      </c>
      <c r="U151" s="58" t="s">
        <v>611</v>
      </c>
      <c r="V151" s="58">
        <v>0.28999999999999998</v>
      </c>
      <c r="W151" s="58" t="s">
        <v>611</v>
      </c>
      <c r="X151" s="58">
        <v>0.1</v>
      </c>
      <c r="Y151" t="s">
        <v>607</v>
      </c>
      <c r="Z151" s="58">
        <v>2</v>
      </c>
      <c r="AA151" t="s">
        <v>611</v>
      </c>
      <c r="AB151" s="58">
        <v>2.1</v>
      </c>
      <c r="AC151" t="s">
        <v>611</v>
      </c>
      <c r="AD151" s="58">
        <v>1.25</v>
      </c>
      <c r="AE151" s="51">
        <f>SUM(AD151,AB151,Z151,X151,R151,P151,L151)</f>
        <v>140.75</v>
      </c>
      <c r="AF151" s="81">
        <f>SUM(T151,R151,N151,L151)</f>
        <v>133.4075</v>
      </c>
      <c r="AG151" s="83">
        <f t="shared" si="16"/>
        <v>0.94783303730017765</v>
      </c>
      <c r="AH151">
        <v>141.74</v>
      </c>
      <c r="AI151" s="93">
        <f t="shared" si="15"/>
        <v>0.97400792948422965</v>
      </c>
    </row>
    <row r="152" spans="1:35">
      <c r="A152" s="1"/>
      <c r="B152" s="36">
        <v>60864</v>
      </c>
      <c r="C152" s="10" t="s">
        <v>1035</v>
      </c>
      <c r="D152" s="21">
        <v>29.99</v>
      </c>
      <c r="E152" s="21">
        <v>24.99</v>
      </c>
      <c r="F152" s="3">
        <v>20</v>
      </c>
      <c r="G152" s="82" t="s">
        <v>1036</v>
      </c>
      <c r="H152" s="10" t="s">
        <v>14</v>
      </c>
      <c r="I152" s="10" t="s">
        <v>16</v>
      </c>
      <c r="J152" s="10" t="s">
        <v>615</v>
      </c>
      <c r="K152" s="10" t="s">
        <v>15</v>
      </c>
      <c r="L152" s="55">
        <v>100</v>
      </c>
      <c r="M152" s="10" t="s">
        <v>615</v>
      </c>
      <c r="N152" s="55">
        <v>1.4075</v>
      </c>
      <c r="O152" s="10" t="s">
        <v>606</v>
      </c>
      <c r="P152" s="58">
        <v>3.3</v>
      </c>
      <c r="Q152" t="s">
        <v>607</v>
      </c>
      <c r="R152" s="58">
        <v>32</v>
      </c>
      <c r="S152" s="58" t="s">
        <v>625</v>
      </c>
      <c r="T152" s="58">
        <v>0</v>
      </c>
      <c r="U152" s="58" t="s">
        <v>611</v>
      </c>
      <c r="V152" s="58">
        <v>0.28999999999999998</v>
      </c>
      <c r="W152" s="58" t="s">
        <v>611</v>
      </c>
      <c r="X152" s="58">
        <v>0.1</v>
      </c>
      <c r="Y152" t="s">
        <v>607</v>
      </c>
      <c r="Z152" s="58">
        <v>2</v>
      </c>
      <c r="AA152" t="s">
        <v>611</v>
      </c>
      <c r="AB152" s="58">
        <v>2.1</v>
      </c>
      <c r="AC152" t="s">
        <v>611</v>
      </c>
      <c r="AD152" s="58">
        <v>1.25</v>
      </c>
      <c r="AE152" s="51">
        <f>SUM(AD152,AB152,Z152,X152,R152,P152,L152)</f>
        <v>140.75</v>
      </c>
      <c r="AF152" s="81">
        <f>SUM(Z152,R152,)</f>
        <v>34</v>
      </c>
      <c r="AG152" s="83">
        <f t="shared" si="16"/>
        <v>0.24156305506216696</v>
      </c>
      <c r="AH152">
        <v>141.74</v>
      </c>
      <c r="AI152" s="93">
        <f t="shared" si="15"/>
        <v>0.62211051718644905</v>
      </c>
    </row>
    <row r="153" spans="1:35" s="66" customFormat="1" hidden="1">
      <c r="A153" s="61"/>
      <c r="B153" s="62" t="s">
        <v>1037</v>
      </c>
      <c r="C153" s="62" t="s">
        <v>1038</v>
      </c>
      <c r="D153" s="63">
        <v>29.99</v>
      </c>
      <c r="E153" s="63">
        <v>24.99</v>
      </c>
      <c r="F153" s="75" t="s">
        <v>831</v>
      </c>
      <c r="G153" s="84"/>
      <c r="H153" s="62" t="s">
        <v>14</v>
      </c>
      <c r="I153" s="62" t="s">
        <v>16</v>
      </c>
      <c r="J153" s="62"/>
      <c r="K153" s="62" t="s">
        <v>15</v>
      </c>
      <c r="L153" s="64">
        <v>100</v>
      </c>
      <c r="M153" s="62"/>
      <c r="N153" s="64"/>
      <c r="O153" s="62"/>
      <c r="P153" s="65"/>
      <c r="Q153" s="66" t="s">
        <v>607</v>
      </c>
      <c r="R153" s="65">
        <v>32</v>
      </c>
      <c r="S153" s="65"/>
      <c r="T153" s="65"/>
      <c r="U153" s="65" t="s">
        <v>611</v>
      </c>
      <c r="V153" s="65">
        <v>0.28999999999999998</v>
      </c>
      <c r="W153" s="65" t="s">
        <v>611</v>
      </c>
      <c r="X153" s="65">
        <v>0.1</v>
      </c>
      <c r="Y153" s="66" t="s">
        <v>607</v>
      </c>
      <c r="Z153" s="65">
        <v>2</v>
      </c>
      <c r="AA153" s="66" t="s">
        <v>611</v>
      </c>
      <c r="AB153" s="65">
        <v>2.1</v>
      </c>
      <c r="AC153" s="66" t="s">
        <v>611</v>
      </c>
      <c r="AD153" s="58">
        <v>1.25</v>
      </c>
      <c r="AE153" s="67">
        <f t="shared" si="14"/>
        <v>137.44999999999999</v>
      </c>
      <c r="AG153" s="83">
        <f t="shared" si="16"/>
        <v>0</v>
      </c>
      <c r="AH153">
        <v>141.74</v>
      </c>
      <c r="AI153" s="93">
        <f t="shared" si="15"/>
        <v>0.50768293993337876</v>
      </c>
    </row>
    <row r="154" spans="1:35">
      <c r="A154" s="1"/>
      <c r="B154" s="10" t="s">
        <v>1039</v>
      </c>
      <c r="C154" s="10" t="s">
        <v>1040</v>
      </c>
      <c r="D154" s="21">
        <v>29.99</v>
      </c>
      <c r="E154" s="21">
        <v>24.99</v>
      </c>
      <c r="F154" s="73" t="s">
        <v>831</v>
      </c>
      <c r="G154" s="82" t="s">
        <v>1041</v>
      </c>
      <c r="H154" s="10" t="s">
        <v>14</v>
      </c>
      <c r="I154" s="10" t="s">
        <v>16</v>
      </c>
      <c r="J154" s="10" t="s">
        <v>604</v>
      </c>
      <c r="K154" s="19" t="s">
        <v>607</v>
      </c>
      <c r="L154" s="55">
        <v>100</v>
      </c>
      <c r="M154" s="10" t="s">
        <v>607</v>
      </c>
      <c r="N154" s="55">
        <v>1.4075</v>
      </c>
      <c r="O154" s="10" t="s">
        <v>606</v>
      </c>
      <c r="P154" s="58">
        <v>3.3</v>
      </c>
      <c r="Q154" t="s">
        <v>607</v>
      </c>
      <c r="R154" s="58">
        <v>32</v>
      </c>
      <c r="S154" s="58" t="s">
        <v>609</v>
      </c>
      <c r="T154" s="58">
        <v>0</v>
      </c>
      <c r="U154" s="58" t="s">
        <v>611</v>
      </c>
      <c r="V154" s="58">
        <v>0.28999999999999998</v>
      </c>
      <c r="W154" s="58" t="s">
        <v>611</v>
      </c>
      <c r="X154" s="58">
        <v>0.1</v>
      </c>
      <c r="Y154" t="s">
        <v>607</v>
      </c>
      <c r="Z154" s="58">
        <v>2</v>
      </c>
      <c r="AA154" t="s">
        <v>611</v>
      </c>
      <c r="AB154" s="58">
        <v>2.1</v>
      </c>
      <c r="AC154" t="s">
        <v>611</v>
      </c>
      <c r="AD154" s="58">
        <v>1.25</v>
      </c>
      <c r="AE154" s="51">
        <f>SUM(AD154,AB154,Z154,X154,R154,P154,L154)</f>
        <v>140.75</v>
      </c>
      <c r="AF154" s="81">
        <f>SUM(Z154,T154,R154,N154,L154)</f>
        <v>135.4075</v>
      </c>
      <c r="AG154" s="83">
        <f t="shared" si="16"/>
        <v>0.9620426287744227</v>
      </c>
      <c r="AH154">
        <v>141.74</v>
      </c>
      <c r="AI154" s="93">
        <f t="shared" si="15"/>
        <v>0.98108782611773881</v>
      </c>
    </row>
    <row r="155" spans="1:35">
      <c r="A155" s="1"/>
      <c r="B155" s="10" t="s">
        <v>1042</v>
      </c>
      <c r="C155" s="10" t="s">
        <v>1043</v>
      </c>
      <c r="D155" s="21">
        <v>29.99</v>
      </c>
      <c r="E155" s="21">
        <v>24.99</v>
      </c>
      <c r="F155" s="73" t="s">
        <v>831</v>
      </c>
      <c r="G155" s="82" t="s">
        <v>1044</v>
      </c>
      <c r="H155" s="10" t="s">
        <v>14</v>
      </c>
      <c r="I155" s="10" t="s">
        <v>16</v>
      </c>
      <c r="J155" s="10" t="s">
        <v>615</v>
      </c>
      <c r="K155" s="10" t="s">
        <v>15</v>
      </c>
      <c r="L155" s="55">
        <v>100</v>
      </c>
      <c r="M155" s="10" t="s">
        <v>615</v>
      </c>
      <c r="N155" s="55">
        <v>1.3745000000000001</v>
      </c>
      <c r="O155" s="10" t="s">
        <v>629</v>
      </c>
      <c r="P155" s="58">
        <v>0</v>
      </c>
      <c r="Q155" t="s">
        <v>607</v>
      </c>
      <c r="R155" s="58">
        <v>32</v>
      </c>
      <c r="S155" s="58" t="s">
        <v>625</v>
      </c>
      <c r="T155" s="58">
        <v>0</v>
      </c>
      <c r="U155" s="58" t="s">
        <v>611</v>
      </c>
      <c r="V155" s="58">
        <v>0.28999999999999998</v>
      </c>
      <c r="W155" s="58" t="s">
        <v>611</v>
      </c>
      <c r="X155" s="58">
        <v>0.1</v>
      </c>
      <c r="Y155" t="s">
        <v>607</v>
      </c>
      <c r="Z155" s="58">
        <v>2</v>
      </c>
      <c r="AA155" t="s">
        <v>611</v>
      </c>
      <c r="AB155" s="58">
        <v>2.1</v>
      </c>
      <c r="AC155" t="s">
        <v>611</v>
      </c>
      <c r="AD155" s="58">
        <v>1.25</v>
      </c>
      <c r="AE155" s="51">
        <f>SUM(AD155,AB155,Z155,X155,R155,P155,L155)</f>
        <v>137.44999999999999</v>
      </c>
      <c r="AF155" s="81">
        <f>SUM(Z155,R155,)</f>
        <v>34</v>
      </c>
      <c r="AG155" s="83">
        <f t="shared" si="16"/>
        <v>0.24736267733721357</v>
      </c>
      <c r="AH155">
        <v>141.74</v>
      </c>
      <c r="AI155" s="93">
        <f t="shared" si="15"/>
        <v>0.62946380601024399</v>
      </c>
    </row>
    <row r="156" spans="1:35" s="66" customFormat="1" hidden="1">
      <c r="A156" s="61"/>
      <c r="B156" s="62" t="s">
        <v>1045</v>
      </c>
      <c r="C156" s="62" t="s">
        <v>1046</v>
      </c>
      <c r="D156" s="63">
        <v>29.99</v>
      </c>
      <c r="E156" s="63">
        <v>24.99</v>
      </c>
      <c r="F156" s="75" t="s">
        <v>831</v>
      </c>
      <c r="G156" s="84"/>
      <c r="H156" s="62" t="s">
        <v>14</v>
      </c>
      <c r="I156" s="62" t="s">
        <v>16</v>
      </c>
      <c r="J156" s="62"/>
      <c r="K156" s="68" t="s">
        <v>607</v>
      </c>
      <c r="L156" s="64">
        <v>100</v>
      </c>
      <c r="M156" s="62"/>
      <c r="N156" s="64"/>
      <c r="O156" s="62"/>
      <c r="P156" s="65"/>
      <c r="Q156" s="66" t="s">
        <v>607</v>
      </c>
      <c r="R156" s="65">
        <v>32</v>
      </c>
      <c r="S156" s="65"/>
      <c r="T156" s="65"/>
      <c r="U156" s="65" t="s">
        <v>611</v>
      </c>
      <c r="V156" s="65">
        <v>0.28999999999999998</v>
      </c>
      <c r="W156" s="65" t="s">
        <v>611</v>
      </c>
      <c r="X156" s="65">
        <v>0.1</v>
      </c>
      <c r="Y156" s="66" t="s">
        <v>607</v>
      </c>
      <c r="Z156" s="65">
        <v>2</v>
      </c>
      <c r="AA156" s="66" t="s">
        <v>611</v>
      </c>
      <c r="AB156" s="65">
        <v>2.1</v>
      </c>
      <c r="AC156" s="66" t="s">
        <v>611</v>
      </c>
      <c r="AD156" s="58">
        <v>1.25</v>
      </c>
      <c r="AE156" s="67">
        <f t="shared" si="14"/>
        <v>137.44999999999999</v>
      </c>
      <c r="AG156" s="83">
        <f t="shared" si="16"/>
        <v>0</v>
      </c>
      <c r="AH156">
        <v>141.74</v>
      </c>
      <c r="AI156" s="93">
        <f t="shared" si="15"/>
        <v>0.50768293993337876</v>
      </c>
    </row>
    <row r="157" spans="1:35">
      <c r="A157" s="1"/>
      <c r="B157" s="36">
        <v>60876</v>
      </c>
      <c r="C157" s="10" t="s">
        <v>1047</v>
      </c>
      <c r="D157" s="21">
        <v>29.99</v>
      </c>
      <c r="E157" s="21">
        <v>24.99</v>
      </c>
      <c r="F157" s="3">
        <v>36</v>
      </c>
      <c r="G157" s="82" t="s">
        <v>1048</v>
      </c>
      <c r="H157" s="10" t="s">
        <v>14</v>
      </c>
      <c r="I157" s="10" t="s">
        <v>16</v>
      </c>
      <c r="J157" s="10" t="s">
        <v>604</v>
      </c>
      <c r="K157" s="10" t="s">
        <v>15</v>
      </c>
      <c r="L157" s="55">
        <v>100</v>
      </c>
      <c r="M157" s="10" t="s">
        <v>607</v>
      </c>
      <c r="N157" s="55">
        <v>1.4075</v>
      </c>
      <c r="O157" s="10" t="s">
        <v>606</v>
      </c>
      <c r="P157" s="58">
        <v>3.3</v>
      </c>
      <c r="Q157" t="s">
        <v>607</v>
      </c>
      <c r="R157" s="58">
        <v>32</v>
      </c>
      <c r="S157" s="58" t="s">
        <v>609</v>
      </c>
      <c r="T157" s="58">
        <v>0</v>
      </c>
      <c r="U157" s="58" t="s">
        <v>611</v>
      </c>
      <c r="V157" s="58">
        <v>0.28999999999999998</v>
      </c>
      <c r="W157" s="58" t="s">
        <v>611</v>
      </c>
      <c r="X157" s="58">
        <v>0.1</v>
      </c>
      <c r="Y157" t="s">
        <v>607</v>
      </c>
      <c r="Z157" s="58">
        <v>2</v>
      </c>
      <c r="AA157" t="s">
        <v>611</v>
      </c>
      <c r="AB157" s="58">
        <v>2.1</v>
      </c>
      <c r="AC157" t="s">
        <v>611</v>
      </c>
      <c r="AD157" s="58">
        <v>1.25</v>
      </c>
      <c r="AE157" s="51">
        <f>SUM(AD157,AB157,Z157,X157,R157,P157,L157)</f>
        <v>140.75</v>
      </c>
      <c r="AF157" s="81">
        <f>SUM(Z157,T157,R157,N157,L157)</f>
        <v>135.4075</v>
      </c>
      <c r="AG157" s="83">
        <f t="shared" si="16"/>
        <v>0.9620426287744227</v>
      </c>
      <c r="AH157">
        <v>141.74</v>
      </c>
      <c r="AI157" s="93">
        <f t="shared" si="15"/>
        <v>0.98108782611773881</v>
      </c>
    </row>
    <row r="158" spans="1:35">
      <c r="A158" s="1"/>
      <c r="B158" s="36">
        <v>60877</v>
      </c>
      <c r="C158" s="10" t="s">
        <v>1049</v>
      </c>
      <c r="D158" s="21">
        <v>29.99</v>
      </c>
      <c r="E158" s="21">
        <v>24.99</v>
      </c>
      <c r="F158" s="3">
        <v>30</v>
      </c>
      <c r="G158" s="82" t="s">
        <v>1050</v>
      </c>
      <c r="H158" s="10" t="s">
        <v>14</v>
      </c>
      <c r="I158" s="10" t="s">
        <v>16</v>
      </c>
      <c r="J158" s="10" t="s">
        <v>615</v>
      </c>
      <c r="K158" s="10" t="s">
        <v>15</v>
      </c>
      <c r="L158" s="55">
        <v>100</v>
      </c>
      <c r="M158" s="10" t="s">
        <v>615</v>
      </c>
      <c r="N158" s="55">
        <v>1.4075</v>
      </c>
      <c r="O158" s="10" t="s">
        <v>606</v>
      </c>
      <c r="P158" s="58">
        <v>3.3</v>
      </c>
      <c r="Q158" t="s">
        <v>607</v>
      </c>
      <c r="R158" s="58">
        <v>32</v>
      </c>
      <c r="S158" s="58" t="s">
        <v>625</v>
      </c>
      <c r="T158" s="58">
        <v>0</v>
      </c>
      <c r="U158" s="58" t="s">
        <v>611</v>
      </c>
      <c r="V158" s="58">
        <v>0.28999999999999998</v>
      </c>
      <c r="W158" s="58" t="s">
        <v>611</v>
      </c>
      <c r="X158" s="58">
        <v>0.1</v>
      </c>
      <c r="Y158" t="s">
        <v>607</v>
      </c>
      <c r="Z158" s="58">
        <v>2</v>
      </c>
      <c r="AA158" t="s">
        <v>611</v>
      </c>
      <c r="AB158" s="58">
        <v>2.1</v>
      </c>
      <c r="AC158" t="s">
        <v>611</v>
      </c>
      <c r="AD158" s="58">
        <v>1.25</v>
      </c>
      <c r="AE158" s="51">
        <f>SUM(AD158,AB158,Z158,X158,R158,P158,L158)</f>
        <v>140.75</v>
      </c>
      <c r="AF158" s="81">
        <f>SUM(Z158,R158,)</f>
        <v>34</v>
      </c>
      <c r="AG158" s="83">
        <f t="shared" si="16"/>
        <v>0.24156305506216696</v>
      </c>
      <c r="AH158">
        <v>141.74</v>
      </c>
      <c r="AI158" s="93">
        <f t="shared" si="15"/>
        <v>0.62211051718644905</v>
      </c>
    </row>
    <row r="159" spans="1:35">
      <c r="A159" s="1"/>
      <c r="B159" s="36">
        <v>60878</v>
      </c>
      <c r="C159" s="82" t="s">
        <v>1051</v>
      </c>
      <c r="D159" s="21">
        <v>29.99</v>
      </c>
      <c r="E159" s="21">
        <v>24.99</v>
      </c>
      <c r="F159" s="3">
        <v>20</v>
      </c>
      <c r="G159" s="82" t="s">
        <v>1052</v>
      </c>
      <c r="H159" s="10" t="s">
        <v>14</v>
      </c>
      <c r="I159" s="10" t="s">
        <v>16</v>
      </c>
      <c r="J159" s="10" t="s">
        <v>615</v>
      </c>
      <c r="K159" s="10"/>
      <c r="L159" s="55">
        <v>100</v>
      </c>
      <c r="M159" s="10" t="s">
        <v>615</v>
      </c>
      <c r="N159" s="55">
        <v>1.4</v>
      </c>
      <c r="O159" s="10" t="s">
        <v>616</v>
      </c>
      <c r="P159" s="58">
        <v>3.3</v>
      </c>
      <c r="Q159" t="s">
        <v>607</v>
      </c>
      <c r="R159" s="58">
        <v>32</v>
      </c>
      <c r="S159" s="58" t="s">
        <v>647</v>
      </c>
      <c r="T159" s="58">
        <v>1.3</v>
      </c>
      <c r="U159" s="58" t="s">
        <v>611</v>
      </c>
      <c r="V159" s="58">
        <v>0.28999999999999998</v>
      </c>
      <c r="W159" s="58" t="s">
        <v>611</v>
      </c>
      <c r="X159" s="58">
        <v>0.1</v>
      </c>
      <c r="Y159" t="s">
        <v>607</v>
      </c>
      <c r="Z159" s="58">
        <v>2</v>
      </c>
      <c r="AA159" t="s">
        <v>611</v>
      </c>
      <c r="AB159" s="58">
        <v>2.1</v>
      </c>
      <c r="AC159" t="s">
        <v>611</v>
      </c>
      <c r="AD159" s="58">
        <v>1.25</v>
      </c>
      <c r="AE159" s="51">
        <f>SUM(AD159,AB159,Z159,X159,R159,P159,L159)</f>
        <v>140.75</v>
      </c>
      <c r="AF159" s="87">
        <f>SUM(Z159,R159)</f>
        <v>34</v>
      </c>
      <c r="AG159" s="86">
        <f t="shared" si="16"/>
        <v>0.24156305506216696</v>
      </c>
      <c r="AH159">
        <v>141.74</v>
      </c>
      <c r="AI159" s="93">
        <f t="shared" si="15"/>
        <v>0.62211051718644905</v>
      </c>
    </row>
    <row r="160" spans="1:35" s="66" customFormat="1" hidden="1">
      <c r="A160" s="61"/>
      <c r="B160" s="62" t="s">
        <v>1053</v>
      </c>
      <c r="C160" s="62" t="s">
        <v>1054</v>
      </c>
      <c r="D160" s="63">
        <v>29.99</v>
      </c>
      <c r="E160" s="63">
        <v>24.99</v>
      </c>
      <c r="F160" s="75" t="s">
        <v>831</v>
      </c>
      <c r="G160" s="84"/>
      <c r="H160" s="62" t="s">
        <v>14</v>
      </c>
      <c r="I160" s="62" t="s">
        <v>16</v>
      </c>
      <c r="J160" s="62"/>
      <c r="K160" s="62" t="s">
        <v>15</v>
      </c>
      <c r="L160" s="64">
        <v>100</v>
      </c>
      <c r="M160" s="62"/>
      <c r="N160" s="64"/>
      <c r="O160" s="62"/>
      <c r="P160" s="65"/>
      <c r="Q160" t="s">
        <v>607</v>
      </c>
      <c r="R160" s="58">
        <v>32</v>
      </c>
      <c r="S160" s="65"/>
      <c r="T160" s="65"/>
      <c r="U160" s="65" t="s">
        <v>611</v>
      </c>
      <c r="V160" s="65">
        <v>0.28999999999999998</v>
      </c>
      <c r="W160" s="65" t="s">
        <v>611</v>
      </c>
      <c r="X160" s="65">
        <v>0.1</v>
      </c>
      <c r="Y160" s="66" t="s">
        <v>607</v>
      </c>
      <c r="Z160" s="65">
        <v>2</v>
      </c>
      <c r="AA160" s="66" t="s">
        <v>611</v>
      </c>
      <c r="AB160" s="65">
        <v>2.1</v>
      </c>
      <c r="AC160" s="66" t="s">
        <v>611</v>
      </c>
      <c r="AD160" s="58">
        <v>1.25</v>
      </c>
      <c r="AE160" s="67">
        <f t="shared" si="14"/>
        <v>137.44999999999999</v>
      </c>
      <c r="AG160" s="83">
        <f t="shared" si="16"/>
        <v>0</v>
      </c>
      <c r="AH160">
        <v>141.74</v>
      </c>
      <c r="AI160" s="93">
        <f t="shared" si="15"/>
        <v>0.50768293993337876</v>
      </c>
    </row>
    <row r="161" spans="1:35">
      <c r="A161" s="1"/>
      <c r="B161" s="10" t="s">
        <v>1055</v>
      </c>
      <c r="C161" s="10" t="s">
        <v>1056</v>
      </c>
      <c r="D161" s="21">
        <v>29.99</v>
      </c>
      <c r="E161" s="21">
        <v>24.99</v>
      </c>
      <c r="F161" s="73" t="s">
        <v>831</v>
      </c>
      <c r="G161" s="82" t="s">
        <v>1057</v>
      </c>
      <c r="H161" s="10" t="s">
        <v>14</v>
      </c>
      <c r="I161" s="10" t="s">
        <v>16</v>
      </c>
      <c r="J161" s="10" t="s">
        <v>615</v>
      </c>
      <c r="K161" s="10" t="s">
        <v>15</v>
      </c>
      <c r="L161" s="55">
        <v>100</v>
      </c>
      <c r="M161" s="10" t="s">
        <v>615</v>
      </c>
      <c r="N161" s="55">
        <v>1.4075</v>
      </c>
      <c r="O161" s="10" t="s">
        <v>606</v>
      </c>
      <c r="P161" s="58">
        <v>3.3</v>
      </c>
      <c r="Q161" t="s">
        <v>607</v>
      </c>
      <c r="R161" s="58">
        <v>32</v>
      </c>
      <c r="S161" s="58" t="s">
        <v>625</v>
      </c>
      <c r="T161" s="58">
        <v>0</v>
      </c>
      <c r="U161" s="58" t="s">
        <v>611</v>
      </c>
      <c r="V161" s="58">
        <v>0.28999999999999998</v>
      </c>
      <c r="W161" s="58" t="s">
        <v>611</v>
      </c>
      <c r="X161" s="58">
        <v>0.1</v>
      </c>
      <c r="Y161" t="s">
        <v>607</v>
      </c>
      <c r="Z161" s="58">
        <v>2</v>
      </c>
      <c r="AA161" t="s">
        <v>611</v>
      </c>
      <c r="AB161" s="58">
        <v>2.1</v>
      </c>
      <c r="AC161" t="s">
        <v>611</v>
      </c>
      <c r="AD161" s="58">
        <v>1.25</v>
      </c>
      <c r="AE161" s="51">
        <f>SUM(AD161,AB161,Z161,X161,R161,P161,L161)</f>
        <v>140.75</v>
      </c>
      <c r="AF161" s="81">
        <f>SUM(Z161,R161,)</f>
        <v>34</v>
      </c>
      <c r="AG161" s="83">
        <f t="shared" si="16"/>
        <v>0.24156305506216696</v>
      </c>
      <c r="AH161">
        <v>141.74</v>
      </c>
      <c r="AI161" s="93">
        <f t="shared" si="15"/>
        <v>0.62211051718644905</v>
      </c>
    </row>
    <row r="162" spans="1:35">
      <c r="A162" s="1"/>
      <c r="B162" s="10" t="s">
        <v>1058</v>
      </c>
      <c r="C162" s="10" t="s">
        <v>1059</v>
      </c>
      <c r="D162" s="21">
        <v>29.99</v>
      </c>
      <c r="E162" s="21">
        <v>24.99</v>
      </c>
      <c r="F162" s="73" t="s">
        <v>831</v>
      </c>
      <c r="G162" s="82" t="s">
        <v>1060</v>
      </c>
      <c r="H162" s="10" t="s">
        <v>14</v>
      </c>
      <c r="I162" s="10" t="s">
        <v>16</v>
      </c>
      <c r="J162" s="10" t="s">
        <v>615</v>
      </c>
      <c r="K162" s="10" t="s">
        <v>15</v>
      </c>
      <c r="L162" s="55">
        <v>100</v>
      </c>
      <c r="M162" s="10" t="s">
        <v>615</v>
      </c>
      <c r="N162" s="55">
        <v>1.4075</v>
      </c>
      <c r="O162" s="10" t="s">
        <v>606</v>
      </c>
      <c r="P162" s="58">
        <v>3.3</v>
      </c>
      <c r="Q162" t="s">
        <v>607</v>
      </c>
      <c r="R162" s="58">
        <v>32</v>
      </c>
      <c r="S162" s="58" t="s">
        <v>625</v>
      </c>
      <c r="T162" s="58">
        <v>0</v>
      </c>
      <c r="U162" s="58" t="s">
        <v>611</v>
      </c>
      <c r="V162" s="58">
        <v>0.28999999999999998</v>
      </c>
      <c r="W162" s="58" t="s">
        <v>611</v>
      </c>
      <c r="X162" s="58">
        <v>0.1</v>
      </c>
      <c r="Y162" t="s">
        <v>607</v>
      </c>
      <c r="Z162" s="58">
        <v>2</v>
      </c>
      <c r="AA162" t="s">
        <v>611</v>
      </c>
      <c r="AB162" s="58">
        <v>2.1</v>
      </c>
      <c r="AC162" t="s">
        <v>611</v>
      </c>
      <c r="AD162" s="58">
        <v>1.25</v>
      </c>
      <c r="AE162" s="51">
        <f>SUM(AD162,AB162,Z162,X162,R162,P162,L162)</f>
        <v>140.75</v>
      </c>
      <c r="AF162" s="81">
        <f>SUM(Z162,R162,)</f>
        <v>34</v>
      </c>
      <c r="AG162" s="83">
        <f t="shared" si="16"/>
        <v>0.24156305506216696</v>
      </c>
      <c r="AH162">
        <v>141.74</v>
      </c>
      <c r="AI162" s="93">
        <f t="shared" si="15"/>
        <v>0.62211051718644905</v>
      </c>
    </row>
    <row r="163" spans="1:35" s="66" customFormat="1" hidden="1">
      <c r="A163" s="61"/>
      <c r="B163" s="62" t="s">
        <v>1061</v>
      </c>
      <c r="C163" s="62" t="s">
        <v>1062</v>
      </c>
      <c r="D163" s="63">
        <v>29.99</v>
      </c>
      <c r="E163" s="63">
        <v>24.99</v>
      </c>
      <c r="F163" s="75" t="s">
        <v>620</v>
      </c>
      <c r="G163" s="84"/>
      <c r="H163" s="62" t="s">
        <v>14</v>
      </c>
      <c r="I163" s="62" t="s">
        <v>16</v>
      </c>
      <c r="J163" s="62"/>
      <c r="K163" s="62" t="s">
        <v>15</v>
      </c>
      <c r="L163" s="64">
        <v>100</v>
      </c>
      <c r="M163" s="62"/>
      <c r="N163" s="64"/>
      <c r="O163" s="62"/>
      <c r="P163" s="65"/>
      <c r="Q163" t="s">
        <v>607</v>
      </c>
      <c r="R163" s="58">
        <v>32</v>
      </c>
      <c r="S163" s="65"/>
      <c r="T163" s="65"/>
      <c r="U163" s="65" t="s">
        <v>611</v>
      </c>
      <c r="V163" s="65">
        <v>0.28999999999999998</v>
      </c>
      <c r="W163" s="65" t="s">
        <v>611</v>
      </c>
      <c r="X163" s="65">
        <v>0.1</v>
      </c>
      <c r="Y163" s="66" t="s">
        <v>607</v>
      </c>
      <c r="Z163" s="65">
        <v>2</v>
      </c>
      <c r="AA163" s="66" t="s">
        <v>611</v>
      </c>
      <c r="AB163" s="65">
        <v>2.1</v>
      </c>
      <c r="AC163" s="66" t="s">
        <v>611</v>
      </c>
      <c r="AD163" s="58">
        <v>1.25</v>
      </c>
      <c r="AE163" s="67">
        <f t="shared" si="14"/>
        <v>137.44999999999999</v>
      </c>
      <c r="AG163" s="83">
        <f t="shared" si="16"/>
        <v>0</v>
      </c>
      <c r="AH163">
        <v>141.74</v>
      </c>
      <c r="AI163" s="93">
        <f t="shared" si="15"/>
        <v>0.50768293993337876</v>
      </c>
    </row>
    <row r="164" spans="1:35">
      <c r="B164" s="36">
        <v>60896</v>
      </c>
      <c r="C164" s="10" t="s">
        <v>1063</v>
      </c>
      <c r="D164" s="21">
        <v>29.99</v>
      </c>
      <c r="E164" s="21">
        <v>24.99</v>
      </c>
      <c r="F164" s="3">
        <v>36</v>
      </c>
      <c r="G164" s="82" t="s">
        <v>1064</v>
      </c>
      <c r="H164" s="10" t="s">
        <v>14</v>
      </c>
      <c r="I164" s="10" t="s">
        <v>16</v>
      </c>
      <c r="J164" s="10" t="s">
        <v>604</v>
      </c>
      <c r="K164" s="19" t="s">
        <v>607</v>
      </c>
      <c r="L164" s="55">
        <v>100</v>
      </c>
      <c r="M164" s="10" t="s">
        <v>607</v>
      </c>
      <c r="N164" s="55">
        <v>1.4075</v>
      </c>
      <c r="O164" s="10" t="s">
        <v>606</v>
      </c>
      <c r="P164" s="58">
        <v>3.3</v>
      </c>
      <c r="Q164" t="s">
        <v>607</v>
      </c>
      <c r="R164" s="58">
        <v>32</v>
      </c>
      <c r="S164" s="58" t="s">
        <v>609</v>
      </c>
      <c r="T164" s="58">
        <v>0</v>
      </c>
      <c r="U164" s="58" t="s">
        <v>611</v>
      </c>
      <c r="V164" s="58">
        <v>0.28999999999999998</v>
      </c>
      <c r="W164" s="58" t="s">
        <v>611</v>
      </c>
      <c r="X164" s="58">
        <v>0.1</v>
      </c>
      <c r="Y164" t="s">
        <v>607</v>
      </c>
      <c r="Z164" s="58">
        <v>2</v>
      </c>
      <c r="AA164" t="s">
        <v>611</v>
      </c>
      <c r="AB164" s="58">
        <v>2.1</v>
      </c>
      <c r="AC164" t="s">
        <v>611</v>
      </c>
      <c r="AD164" s="58">
        <v>1.25</v>
      </c>
      <c r="AE164" s="51">
        <f>SUM(AD164,AB164,Z164,X164,R164,P164,L164)</f>
        <v>140.75</v>
      </c>
      <c r="AF164" s="81">
        <f>SUM(Z164,T164,R164,N164,L164)</f>
        <v>135.4075</v>
      </c>
      <c r="AG164" s="83">
        <f t="shared" si="16"/>
        <v>0.9620426287744227</v>
      </c>
      <c r="AH164">
        <v>141.74</v>
      </c>
      <c r="AI164" s="93">
        <f t="shared" si="15"/>
        <v>0.98108782611773881</v>
      </c>
    </row>
    <row r="165" spans="1:35">
      <c r="B165" s="36">
        <v>60897</v>
      </c>
      <c r="C165" s="82" t="s">
        <v>1065</v>
      </c>
      <c r="D165" s="21">
        <v>29.99</v>
      </c>
      <c r="E165" s="21">
        <v>24.99</v>
      </c>
      <c r="F165" s="3">
        <v>20</v>
      </c>
      <c r="G165" s="82" t="s">
        <v>1066</v>
      </c>
      <c r="H165" s="10" t="s">
        <v>14</v>
      </c>
      <c r="I165" s="10" t="s">
        <v>16</v>
      </c>
      <c r="J165" s="10" t="s">
        <v>604</v>
      </c>
      <c r="K165" s="19"/>
      <c r="L165" s="55">
        <v>100</v>
      </c>
      <c r="M165" s="10" t="s">
        <v>607</v>
      </c>
      <c r="N165" s="55">
        <v>1.3774</v>
      </c>
      <c r="O165" s="10" t="s">
        <v>606</v>
      </c>
      <c r="P165" s="58">
        <v>3.3</v>
      </c>
      <c r="Q165" t="s">
        <v>607</v>
      </c>
      <c r="R165" s="58">
        <v>32</v>
      </c>
      <c r="S165" s="58" t="s">
        <v>609</v>
      </c>
      <c r="T165" s="58">
        <v>0</v>
      </c>
      <c r="U165" s="58" t="s">
        <v>611</v>
      </c>
      <c r="V165" s="58">
        <v>0.28999999999999998</v>
      </c>
      <c r="W165" s="58" t="s">
        <v>611</v>
      </c>
      <c r="X165" s="58">
        <v>0.1</v>
      </c>
      <c r="Y165" t="s">
        <v>607</v>
      </c>
      <c r="Z165" s="58">
        <v>2</v>
      </c>
      <c r="AA165" t="s">
        <v>611</v>
      </c>
      <c r="AB165" s="58">
        <v>2.1</v>
      </c>
      <c r="AC165" t="s">
        <v>611</v>
      </c>
      <c r="AD165" s="58">
        <v>1.25</v>
      </c>
      <c r="AE165" s="51">
        <f>SUM(AD165,AB165,Z165,X165,V165,T165,R165,L165,)</f>
        <v>137.74</v>
      </c>
      <c r="AF165" s="81">
        <f>SUM(Z165,T165,R165,N165,L165)</f>
        <v>135.37739999999999</v>
      </c>
      <c r="AG165" s="83">
        <f t="shared" si="16"/>
        <v>0.98284739364019158</v>
      </c>
      <c r="AH165">
        <v>141.74</v>
      </c>
      <c r="AI165" s="93">
        <f t="shared" si="15"/>
        <v>0.99154644339487608</v>
      </c>
    </row>
    <row r="166" spans="1:35" s="66" customFormat="1" hidden="1">
      <c r="B166" s="62" t="s">
        <v>1067</v>
      </c>
      <c r="C166" s="62" t="s">
        <v>1068</v>
      </c>
      <c r="D166" s="21">
        <v>29.99</v>
      </c>
      <c r="E166" s="21">
        <v>24.99</v>
      </c>
      <c r="F166" s="75" t="s">
        <v>831</v>
      </c>
      <c r="G166" s="84"/>
      <c r="H166" s="10" t="s">
        <v>1069</v>
      </c>
      <c r="I166" s="10" t="s">
        <v>16</v>
      </c>
      <c r="J166" s="62" t="s">
        <v>604</v>
      </c>
      <c r="K166" s="62" t="s">
        <v>15</v>
      </c>
      <c r="L166" s="55">
        <v>100</v>
      </c>
      <c r="M166" s="62" t="s">
        <v>607</v>
      </c>
      <c r="N166" s="64"/>
      <c r="O166" s="62" t="s">
        <v>606</v>
      </c>
      <c r="P166" s="65">
        <v>3.3</v>
      </c>
      <c r="Q166" t="s">
        <v>607</v>
      </c>
      <c r="R166" s="58">
        <v>33</v>
      </c>
      <c r="S166" s="65" t="s">
        <v>617</v>
      </c>
      <c r="T166" s="65"/>
      <c r="U166" s="58" t="s">
        <v>611</v>
      </c>
      <c r="V166" s="58">
        <v>0.28999999999999998</v>
      </c>
      <c r="W166" s="58" t="s">
        <v>611</v>
      </c>
      <c r="X166" s="58">
        <v>0.1</v>
      </c>
      <c r="Y166" t="s">
        <v>607</v>
      </c>
      <c r="Z166" s="58">
        <v>2</v>
      </c>
      <c r="AA166" t="s">
        <v>611</v>
      </c>
      <c r="AB166" s="58">
        <v>2.1</v>
      </c>
      <c r="AC166" t="s">
        <v>611</v>
      </c>
      <c r="AD166" s="58">
        <v>1.25</v>
      </c>
      <c r="AE166" s="67">
        <f t="shared" si="14"/>
        <v>141.75</v>
      </c>
      <c r="AG166" s="83">
        <f t="shared" si="16"/>
        <v>0</v>
      </c>
      <c r="AH166">
        <v>141.74</v>
      </c>
      <c r="AI166" s="93">
        <f t="shared" si="15"/>
        <v>0.49998236269356944</v>
      </c>
    </row>
    <row r="167" spans="1:35" ht="27">
      <c r="B167" s="10" t="s">
        <v>1070</v>
      </c>
      <c r="C167" s="10" t="s">
        <v>1071</v>
      </c>
      <c r="D167" s="21">
        <v>29.99</v>
      </c>
      <c r="E167" s="21">
        <v>24.99</v>
      </c>
      <c r="F167" s="73"/>
      <c r="G167" s="82" t="s">
        <v>1072</v>
      </c>
      <c r="H167" s="10" t="s">
        <v>1073</v>
      </c>
      <c r="I167" s="10" t="s">
        <v>16</v>
      </c>
      <c r="J167" s="10" t="s">
        <v>604</v>
      </c>
      <c r="K167" s="10"/>
      <c r="L167" s="55">
        <v>100</v>
      </c>
      <c r="M167" s="10" t="s">
        <v>607</v>
      </c>
      <c r="N167" s="55">
        <v>1.3774</v>
      </c>
      <c r="O167" s="98" t="s">
        <v>629</v>
      </c>
      <c r="P167" s="58">
        <v>0</v>
      </c>
      <c r="Q167" t="s">
        <v>607</v>
      </c>
      <c r="R167" s="58">
        <v>32</v>
      </c>
      <c r="S167" s="58" t="s">
        <v>609</v>
      </c>
      <c r="T167" s="58">
        <v>0</v>
      </c>
      <c r="U167" s="58" t="s">
        <v>611</v>
      </c>
      <c r="V167" s="58">
        <v>0.28999999999999998</v>
      </c>
      <c r="W167" s="58" t="s">
        <v>611</v>
      </c>
      <c r="X167" s="58">
        <v>0.1</v>
      </c>
      <c r="Y167" t="s">
        <v>607</v>
      </c>
      <c r="Z167" s="58">
        <v>2</v>
      </c>
      <c r="AA167" t="s">
        <v>611</v>
      </c>
      <c r="AB167" s="58">
        <v>2.1</v>
      </c>
      <c r="AC167" t="s">
        <v>611</v>
      </c>
      <c r="AD167" s="58">
        <v>1.25</v>
      </c>
      <c r="AE167" s="51">
        <f>SUM(AD167,AB167,Z167,X167,V167,T167,R167,N167,L167)</f>
        <v>139.1174</v>
      </c>
      <c r="AG167" s="85"/>
      <c r="AH167">
        <v>141.74</v>
      </c>
      <c r="AI167" s="93">
        <f t="shared" si="15"/>
        <v>0.5046689173936667</v>
      </c>
    </row>
    <row r="168" spans="1:35">
      <c r="B168" s="36">
        <v>60902</v>
      </c>
      <c r="C168" s="10" t="s">
        <v>1074</v>
      </c>
      <c r="D168" s="21">
        <v>29.99</v>
      </c>
      <c r="E168" s="21">
        <v>24.99</v>
      </c>
      <c r="F168" s="3">
        <v>20</v>
      </c>
      <c r="G168" s="82" t="s">
        <v>1075</v>
      </c>
      <c r="H168" s="10" t="s">
        <v>14</v>
      </c>
      <c r="I168" s="10" t="s">
        <v>16</v>
      </c>
      <c r="J168" s="10" t="s">
        <v>604</v>
      </c>
      <c r="K168" s="19" t="s">
        <v>607</v>
      </c>
      <c r="L168" s="55">
        <v>100</v>
      </c>
      <c r="M168" s="10" t="s">
        <v>607</v>
      </c>
      <c r="N168" s="55">
        <v>1.4075</v>
      </c>
      <c r="O168" s="10" t="s">
        <v>606</v>
      </c>
      <c r="P168" s="58">
        <v>3.3</v>
      </c>
      <c r="Q168" t="s">
        <v>607</v>
      </c>
      <c r="R168" s="58">
        <v>32</v>
      </c>
      <c r="S168" s="58" t="s">
        <v>609</v>
      </c>
      <c r="T168" s="58">
        <v>0</v>
      </c>
      <c r="U168" s="58" t="s">
        <v>611</v>
      </c>
      <c r="V168" s="58">
        <v>0.28999999999999998</v>
      </c>
      <c r="W168" s="58" t="s">
        <v>611</v>
      </c>
      <c r="X168" s="58">
        <v>0.1</v>
      </c>
      <c r="Y168" t="s">
        <v>607</v>
      </c>
      <c r="Z168" s="58">
        <v>2</v>
      </c>
      <c r="AA168" t="s">
        <v>611</v>
      </c>
      <c r="AB168" s="58">
        <v>2.1</v>
      </c>
      <c r="AC168" t="s">
        <v>611</v>
      </c>
      <c r="AD168" s="58">
        <v>1.25</v>
      </c>
      <c r="AE168" s="51">
        <f>SUM(AD168,AB168,Z168,X168,R168,P168,L168)</f>
        <v>140.75</v>
      </c>
      <c r="AF168" s="81">
        <f>SUM(Z168,T168,R168,N168)</f>
        <v>35.407499999999999</v>
      </c>
      <c r="AG168" s="83">
        <f t="shared" si="16"/>
        <v>0.25156305506216697</v>
      </c>
      <c r="AH168">
        <v>141.74</v>
      </c>
      <c r="AI168" s="93">
        <f t="shared" si="15"/>
        <v>0.62709299444228117</v>
      </c>
    </row>
    <row r="169" spans="1:35">
      <c r="B169" s="10" t="s">
        <v>1076</v>
      </c>
      <c r="C169" s="10" t="s">
        <v>1077</v>
      </c>
      <c r="D169" s="21">
        <v>29.99</v>
      </c>
      <c r="E169" s="21">
        <v>24.99</v>
      </c>
      <c r="F169" s="73" t="s">
        <v>831</v>
      </c>
      <c r="G169" s="82" t="s">
        <v>1078</v>
      </c>
      <c r="H169" s="10" t="s">
        <v>14</v>
      </c>
      <c r="I169" s="10" t="s">
        <v>16</v>
      </c>
      <c r="J169" s="10" t="s">
        <v>604</v>
      </c>
      <c r="K169" s="19" t="s">
        <v>607</v>
      </c>
      <c r="L169" s="55">
        <v>100</v>
      </c>
      <c r="M169" s="10" t="s">
        <v>607</v>
      </c>
      <c r="N169" s="55">
        <v>1.3895</v>
      </c>
      <c r="O169" s="10" t="s">
        <v>606</v>
      </c>
      <c r="P169" s="58">
        <v>3.3</v>
      </c>
      <c r="Q169" t="s">
        <v>607</v>
      </c>
      <c r="R169" s="58">
        <v>32</v>
      </c>
      <c r="S169" s="58" t="s">
        <v>609</v>
      </c>
      <c r="T169" s="58">
        <v>0</v>
      </c>
      <c r="U169" s="58" t="s">
        <v>611</v>
      </c>
      <c r="V169" s="58">
        <v>0.28999999999999998</v>
      </c>
      <c r="W169" s="58" t="s">
        <v>611</v>
      </c>
      <c r="X169" s="58">
        <v>0.1</v>
      </c>
      <c r="Y169" t="s">
        <v>607</v>
      </c>
      <c r="Z169" s="58">
        <v>2</v>
      </c>
      <c r="AA169" t="s">
        <v>611</v>
      </c>
      <c r="AB169" s="58">
        <v>2.1</v>
      </c>
      <c r="AC169" t="s">
        <v>611</v>
      </c>
      <c r="AD169" s="58">
        <v>1.25</v>
      </c>
      <c r="AE169" s="51">
        <f t="shared" si="14"/>
        <v>142.1395</v>
      </c>
      <c r="AF169" s="81">
        <f>SUM(Z169,T169,R169,N169,L169)</f>
        <v>135.3895</v>
      </c>
      <c r="AG169" s="83">
        <f t="shared" si="16"/>
        <v>0.95251144122499376</v>
      </c>
      <c r="AH169">
        <v>141.74</v>
      </c>
      <c r="AI169" s="93">
        <f t="shared" si="15"/>
        <v>0.9762223055909286</v>
      </c>
    </row>
    <row r="170" spans="1:35">
      <c r="B170" s="10" t="s">
        <v>1079</v>
      </c>
      <c r="C170" s="10" t="s">
        <v>1080</v>
      </c>
      <c r="D170" s="21">
        <v>29.99</v>
      </c>
      <c r="E170" s="21">
        <v>24.99</v>
      </c>
      <c r="F170" s="73" t="s">
        <v>831</v>
      </c>
      <c r="G170" s="82" t="s">
        <v>1081</v>
      </c>
      <c r="H170" s="10" t="s">
        <v>14</v>
      </c>
      <c r="I170" s="10" t="s">
        <v>16</v>
      </c>
      <c r="J170" s="10" t="s">
        <v>604</v>
      </c>
      <c r="K170" s="19" t="s">
        <v>607</v>
      </c>
      <c r="L170" s="55">
        <v>100</v>
      </c>
      <c r="M170" s="10" t="s">
        <v>607</v>
      </c>
      <c r="N170" s="55">
        <v>1.3895</v>
      </c>
      <c r="O170" s="10" t="s">
        <v>616</v>
      </c>
      <c r="P170" s="58">
        <v>1.5</v>
      </c>
      <c r="Q170" t="s">
        <v>607</v>
      </c>
      <c r="R170" s="58">
        <v>32</v>
      </c>
      <c r="S170" s="58" t="s">
        <v>625</v>
      </c>
      <c r="T170" s="58">
        <v>0</v>
      </c>
      <c r="U170" s="58" t="s">
        <v>611</v>
      </c>
      <c r="V170" s="58">
        <v>0.28999999999999998</v>
      </c>
      <c r="W170" s="58" t="s">
        <v>611</v>
      </c>
      <c r="X170" s="58">
        <v>0.1</v>
      </c>
      <c r="Y170" t="s">
        <v>607</v>
      </c>
      <c r="Z170" s="58">
        <v>2</v>
      </c>
      <c r="AA170" t="s">
        <v>611</v>
      </c>
      <c r="AB170" s="58">
        <v>2.1</v>
      </c>
      <c r="AC170" t="s">
        <v>611</v>
      </c>
      <c r="AD170" s="58">
        <v>1.25</v>
      </c>
      <c r="AE170" s="51">
        <f>SUM(AD170,AB170,Z170,X170,R170,P170,L170)</f>
        <v>138.94999999999999</v>
      </c>
      <c r="AF170" s="81">
        <f>SUM(Z170,R170,N170,L170)</f>
        <v>135.3895</v>
      </c>
      <c r="AG170" s="83">
        <f t="shared" si="16"/>
        <v>0.97437567470313069</v>
      </c>
      <c r="AH170">
        <v>141.74</v>
      </c>
      <c r="AI170" s="93">
        <f t="shared" si="15"/>
        <v>0.98731518757347969</v>
      </c>
    </row>
    <row r="171" spans="1:35">
      <c r="B171" s="10" t="s">
        <v>1082</v>
      </c>
      <c r="C171" s="10" t="s">
        <v>1083</v>
      </c>
      <c r="D171" s="21">
        <v>29.99</v>
      </c>
      <c r="E171" s="21">
        <v>24.99</v>
      </c>
      <c r="F171" s="73" t="s">
        <v>831</v>
      </c>
      <c r="G171" s="82" t="s">
        <v>1084</v>
      </c>
      <c r="H171" s="10" t="s">
        <v>14</v>
      </c>
      <c r="I171" s="10" t="s">
        <v>16</v>
      </c>
      <c r="J171" s="10" t="s">
        <v>615</v>
      </c>
      <c r="K171" s="10" t="s">
        <v>15</v>
      </c>
      <c r="L171" s="55">
        <v>100</v>
      </c>
      <c r="M171" s="10" t="s">
        <v>615</v>
      </c>
      <c r="N171" s="55">
        <v>1.3895</v>
      </c>
      <c r="O171" s="10" t="s">
        <v>629</v>
      </c>
      <c r="P171" s="58">
        <v>0</v>
      </c>
      <c r="Q171" t="s">
        <v>607</v>
      </c>
      <c r="R171" s="58">
        <v>32</v>
      </c>
      <c r="S171" s="58" t="s">
        <v>625</v>
      </c>
      <c r="T171" s="58">
        <v>0</v>
      </c>
      <c r="U171" s="58" t="s">
        <v>611</v>
      </c>
      <c r="V171" s="58">
        <v>0.28999999999999998</v>
      </c>
      <c r="W171" s="58" t="s">
        <v>611</v>
      </c>
      <c r="X171" s="58">
        <v>0.1</v>
      </c>
      <c r="Y171" t="s">
        <v>607</v>
      </c>
      <c r="Z171" s="58">
        <v>2</v>
      </c>
      <c r="AA171" t="s">
        <v>611</v>
      </c>
      <c r="AB171" s="58">
        <v>2.1</v>
      </c>
      <c r="AC171" t="s">
        <v>611</v>
      </c>
      <c r="AD171" s="58">
        <v>1.25</v>
      </c>
      <c r="AE171" s="51">
        <f>SUM(AD171,AB171,Z171,X171,R171,P171,L171)</f>
        <v>137.44999999999999</v>
      </c>
      <c r="AF171" s="81">
        <f>SUM(Z171,R171,)</f>
        <v>34</v>
      </c>
      <c r="AG171" s="83">
        <f t="shared" si="16"/>
        <v>0.24736267733721357</v>
      </c>
      <c r="AH171">
        <v>141.74</v>
      </c>
      <c r="AI171" s="93">
        <f t="shared" si="15"/>
        <v>0.62946380601024399</v>
      </c>
    </row>
    <row r="172" spans="1:35">
      <c r="B172" s="10" t="s">
        <v>1085</v>
      </c>
      <c r="C172" s="10" t="s">
        <v>1086</v>
      </c>
      <c r="D172" s="21">
        <v>29.99</v>
      </c>
      <c r="E172" s="21">
        <v>24.99</v>
      </c>
      <c r="F172" s="73" t="s">
        <v>831</v>
      </c>
      <c r="G172" s="82" t="s">
        <v>1087</v>
      </c>
      <c r="H172" s="10" t="s">
        <v>14</v>
      </c>
      <c r="I172" s="10" t="s">
        <v>16</v>
      </c>
      <c r="J172" s="10" t="s">
        <v>615</v>
      </c>
      <c r="K172" s="10" t="s">
        <v>15</v>
      </c>
      <c r="L172" s="55">
        <v>100</v>
      </c>
      <c r="M172" s="10" t="s">
        <v>605</v>
      </c>
      <c r="N172" s="55">
        <v>0</v>
      </c>
      <c r="O172" s="10" t="s">
        <v>629</v>
      </c>
      <c r="P172" s="58">
        <v>0</v>
      </c>
      <c r="Q172" t="s">
        <v>607</v>
      </c>
      <c r="R172" s="58">
        <v>32</v>
      </c>
      <c r="S172" s="58" t="s">
        <v>625</v>
      </c>
      <c r="T172" s="58">
        <v>0</v>
      </c>
      <c r="U172" s="58" t="s">
        <v>611</v>
      </c>
      <c r="V172" s="58">
        <v>0.28999999999999998</v>
      </c>
      <c r="W172" s="58" t="s">
        <v>611</v>
      </c>
      <c r="X172" s="58">
        <v>0.1</v>
      </c>
      <c r="Y172" t="s">
        <v>607</v>
      </c>
      <c r="Z172" s="58">
        <v>2</v>
      </c>
      <c r="AA172" t="s">
        <v>611</v>
      </c>
      <c r="AB172" s="58">
        <v>2.1</v>
      </c>
      <c r="AC172" t="s">
        <v>611</v>
      </c>
      <c r="AD172" s="58">
        <v>1.25</v>
      </c>
      <c r="AE172" s="51">
        <f t="shared" si="14"/>
        <v>137.44999999999999</v>
      </c>
      <c r="AF172" s="81">
        <f>SUM(Z172,R172)</f>
        <v>34</v>
      </c>
      <c r="AG172" s="83">
        <f t="shared" si="16"/>
        <v>0.24736267733721357</v>
      </c>
      <c r="AH172">
        <v>141.74</v>
      </c>
      <c r="AI172" s="93">
        <f t="shared" si="15"/>
        <v>0.62946380601024399</v>
      </c>
    </row>
    <row r="173" spans="1:35">
      <c r="B173" s="10" t="s">
        <v>1088</v>
      </c>
      <c r="C173" s="10" t="s">
        <v>1089</v>
      </c>
      <c r="D173" s="21">
        <v>29.99</v>
      </c>
      <c r="E173" s="21">
        <v>24.99</v>
      </c>
      <c r="F173" s="73" t="s">
        <v>860</v>
      </c>
      <c r="G173" s="82" t="s">
        <v>1090</v>
      </c>
      <c r="H173" s="10" t="s">
        <v>14</v>
      </c>
      <c r="I173" s="10" t="s">
        <v>16</v>
      </c>
      <c r="J173" s="10" t="s">
        <v>615</v>
      </c>
      <c r="K173" s="10" t="s">
        <v>15</v>
      </c>
      <c r="L173" s="55">
        <v>100</v>
      </c>
      <c r="M173" s="10" t="s">
        <v>605</v>
      </c>
      <c r="N173" s="55">
        <v>0</v>
      </c>
      <c r="O173" s="10" t="s">
        <v>629</v>
      </c>
      <c r="P173" s="58">
        <v>0</v>
      </c>
      <c r="Q173" t="s">
        <v>607</v>
      </c>
      <c r="R173" s="58">
        <v>32</v>
      </c>
      <c r="S173" s="58" t="s">
        <v>625</v>
      </c>
      <c r="T173" s="58">
        <v>0</v>
      </c>
      <c r="U173" s="58" t="s">
        <v>611</v>
      </c>
      <c r="V173" s="58">
        <v>0.28999999999999998</v>
      </c>
      <c r="W173" s="58" t="s">
        <v>611</v>
      </c>
      <c r="X173" s="58">
        <v>0.1</v>
      </c>
      <c r="Y173" t="s">
        <v>607</v>
      </c>
      <c r="Z173" s="58">
        <v>2</v>
      </c>
      <c r="AA173" t="s">
        <v>611</v>
      </c>
      <c r="AB173" s="58">
        <v>2.1</v>
      </c>
      <c r="AC173" t="s">
        <v>611</v>
      </c>
      <c r="AD173" s="58">
        <v>1.25</v>
      </c>
      <c r="AE173" s="51">
        <f t="shared" si="14"/>
        <v>137.44999999999999</v>
      </c>
      <c r="AF173" s="81">
        <f>SUM(Z173,R173)</f>
        <v>34</v>
      </c>
      <c r="AG173" s="83">
        <f t="shared" si="16"/>
        <v>0.24736267733721357</v>
      </c>
      <c r="AH173">
        <v>141.74</v>
      </c>
      <c r="AI173" s="93">
        <f t="shared" si="15"/>
        <v>0.62946380601024399</v>
      </c>
    </row>
    <row r="174" spans="1:35">
      <c r="B174" s="10" t="s">
        <v>1091</v>
      </c>
      <c r="C174" s="10" t="s">
        <v>1092</v>
      </c>
      <c r="D174" s="21">
        <v>29.99</v>
      </c>
      <c r="E174" s="21">
        <v>24.99</v>
      </c>
      <c r="F174" s="73" t="s">
        <v>831</v>
      </c>
      <c r="G174" s="82" t="s">
        <v>1093</v>
      </c>
      <c r="H174" s="10" t="s">
        <v>14</v>
      </c>
      <c r="I174" s="10" t="s">
        <v>16</v>
      </c>
      <c r="J174" s="10" t="s">
        <v>615</v>
      </c>
      <c r="K174" s="10" t="s">
        <v>15</v>
      </c>
      <c r="L174" s="55">
        <v>100</v>
      </c>
      <c r="M174" s="10" t="s">
        <v>615</v>
      </c>
      <c r="N174" s="55">
        <v>1.4075</v>
      </c>
      <c r="O174" s="10" t="s">
        <v>616</v>
      </c>
      <c r="P174" s="58">
        <v>1.5</v>
      </c>
      <c r="Q174" t="s">
        <v>607</v>
      </c>
      <c r="R174" s="58">
        <v>32</v>
      </c>
      <c r="S174" s="58" t="s">
        <v>617</v>
      </c>
      <c r="T174" s="58">
        <v>2.75</v>
      </c>
      <c r="U174" s="58" t="s">
        <v>611</v>
      </c>
      <c r="V174" s="58">
        <v>0.28999999999999998</v>
      </c>
      <c r="W174" s="58" t="s">
        <v>611</v>
      </c>
      <c r="X174" s="58">
        <v>0.1</v>
      </c>
      <c r="Y174" t="s">
        <v>607</v>
      </c>
      <c r="Z174" s="58">
        <v>2</v>
      </c>
      <c r="AA174" t="s">
        <v>611</v>
      </c>
      <c r="AB174" s="58">
        <v>2.1</v>
      </c>
      <c r="AC174" t="s">
        <v>611</v>
      </c>
      <c r="AD174" s="58">
        <v>1.25</v>
      </c>
      <c r="AE174" s="51">
        <f>SUM(AD174,AB174,Z174,X174,R174,P174,L174)</f>
        <v>138.94999999999999</v>
      </c>
      <c r="AF174" s="81">
        <f>SUM(Z174,R174)</f>
        <v>34</v>
      </c>
      <c r="AG174" s="83">
        <f t="shared" si="16"/>
        <v>0.24469233537243615</v>
      </c>
      <c r="AH174">
        <v>141.74</v>
      </c>
      <c r="AI174" s="93">
        <f t="shared" si="15"/>
        <v>0.62609996793615741</v>
      </c>
    </row>
    <row r="175" spans="1:35">
      <c r="B175" s="10" t="s">
        <v>1094</v>
      </c>
      <c r="C175" s="10" t="s">
        <v>1095</v>
      </c>
      <c r="D175" s="21">
        <v>29.99</v>
      </c>
      <c r="E175" s="21">
        <v>24.99</v>
      </c>
      <c r="F175" s="73" t="s">
        <v>831</v>
      </c>
      <c r="G175" s="82" t="s">
        <v>1096</v>
      </c>
      <c r="H175" s="10" t="s">
        <v>14</v>
      </c>
      <c r="I175" s="10" t="s">
        <v>16</v>
      </c>
      <c r="J175" s="10" t="s">
        <v>604</v>
      </c>
      <c r="K175" s="10" t="s">
        <v>15</v>
      </c>
      <c r="L175" s="55">
        <v>100</v>
      </c>
      <c r="M175" s="10" t="s">
        <v>605</v>
      </c>
      <c r="N175" s="55">
        <v>0</v>
      </c>
      <c r="O175" s="10" t="s">
        <v>606</v>
      </c>
      <c r="P175" s="58">
        <v>3.3</v>
      </c>
      <c r="Q175" t="s">
        <v>607</v>
      </c>
      <c r="R175" s="58">
        <v>32</v>
      </c>
      <c r="S175" s="58" t="s">
        <v>647</v>
      </c>
      <c r="T175" s="58">
        <v>1.32</v>
      </c>
      <c r="U175" s="58" t="s">
        <v>611</v>
      </c>
      <c r="V175" s="58">
        <v>0.28999999999999998</v>
      </c>
      <c r="W175" s="58" t="s">
        <v>611</v>
      </c>
      <c r="X175" s="58">
        <v>0.1</v>
      </c>
      <c r="Y175" t="s">
        <v>607</v>
      </c>
      <c r="Z175" s="58">
        <v>2</v>
      </c>
      <c r="AA175" t="s">
        <v>611</v>
      </c>
      <c r="AB175" s="58">
        <v>2.1</v>
      </c>
      <c r="AC175" t="s">
        <v>611</v>
      </c>
      <c r="AD175" s="58">
        <v>1.25</v>
      </c>
      <c r="AE175" s="51">
        <f t="shared" si="14"/>
        <v>140.75</v>
      </c>
      <c r="AF175" s="81">
        <f>SUM(Z175,R175,N175,L175)</f>
        <v>134</v>
      </c>
      <c r="AG175" s="83">
        <f t="shared" si="16"/>
        <v>0.95204262877442269</v>
      </c>
      <c r="AH175">
        <v>141.74</v>
      </c>
      <c r="AI175" s="93">
        <f t="shared" ref="AI175:AI185" si="17">(AF175+AH175)/(AE175+AH175)</f>
        <v>0.97610534886190659</v>
      </c>
    </row>
    <row r="176" spans="1:35">
      <c r="B176" s="10" t="s">
        <v>1097</v>
      </c>
      <c r="C176" s="10" t="s">
        <v>1098</v>
      </c>
      <c r="D176" s="21">
        <v>29.99</v>
      </c>
      <c r="E176" s="21">
        <v>24.99</v>
      </c>
      <c r="F176" s="73" t="s">
        <v>831</v>
      </c>
      <c r="G176" s="82" t="s">
        <v>1099</v>
      </c>
      <c r="H176" s="10" t="s">
        <v>14</v>
      </c>
      <c r="I176" s="10" t="s">
        <v>16</v>
      </c>
      <c r="J176" s="10" t="s">
        <v>604</v>
      </c>
      <c r="K176" s="10" t="s">
        <v>15</v>
      </c>
      <c r="L176" s="55">
        <v>100</v>
      </c>
      <c r="M176" s="10" t="s">
        <v>605</v>
      </c>
      <c r="N176" s="55">
        <v>0</v>
      </c>
      <c r="O176" s="10" t="s">
        <v>606</v>
      </c>
      <c r="P176" s="58">
        <v>3.3</v>
      </c>
      <c r="Q176" t="s">
        <v>607</v>
      </c>
      <c r="R176" s="58">
        <v>32</v>
      </c>
      <c r="S176" s="58" t="s">
        <v>609</v>
      </c>
      <c r="T176" s="58">
        <v>0</v>
      </c>
      <c r="U176" s="58" t="s">
        <v>611</v>
      </c>
      <c r="V176" s="58">
        <v>0.28999999999999998</v>
      </c>
      <c r="W176" s="58" t="s">
        <v>611</v>
      </c>
      <c r="X176" s="58">
        <v>0.1</v>
      </c>
      <c r="Y176" t="s">
        <v>607</v>
      </c>
      <c r="Z176" s="58">
        <v>2</v>
      </c>
      <c r="AA176" t="s">
        <v>611</v>
      </c>
      <c r="AB176" s="58">
        <v>2.1</v>
      </c>
      <c r="AC176" t="s">
        <v>611</v>
      </c>
      <c r="AD176" s="58">
        <v>1.25</v>
      </c>
      <c r="AE176" s="51">
        <f t="shared" si="14"/>
        <v>140.75</v>
      </c>
      <c r="AF176" s="81">
        <f>SUM(Z176,T176,R176,N176,L176)</f>
        <v>134</v>
      </c>
      <c r="AG176" s="83">
        <f t="shared" si="16"/>
        <v>0.95204262877442269</v>
      </c>
      <c r="AH176">
        <v>141.74</v>
      </c>
      <c r="AI176" s="93">
        <f t="shared" si="17"/>
        <v>0.97610534886190659</v>
      </c>
    </row>
    <row r="177" spans="2:35">
      <c r="B177" s="10" t="s">
        <v>1100</v>
      </c>
      <c r="C177" s="10" t="s">
        <v>1101</v>
      </c>
      <c r="D177" s="21">
        <v>29.99</v>
      </c>
      <c r="E177" s="21">
        <v>24.99</v>
      </c>
      <c r="F177" s="73">
        <v>20</v>
      </c>
      <c r="G177" s="82" t="s">
        <v>1102</v>
      </c>
      <c r="H177" s="10" t="s">
        <v>14</v>
      </c>
      <c r="I177" s="10" t="s">
        <v>16</v>
      </c>
      <c r="J177" s="10" t="s">
        <v>604</v>
      </c>
      <c r="K177" s="10"/>
      <c r="L177" s="55">
        <v>100</v>
      </c>
      <c r="M177" s="10" t="s">
        <v>607</v>
      </c>
      <c r="N177" s="55">
        <v>1.4105000000000001</v>
      </c>
      <c r="O177" s="10" t="s">
        <v>606</v>
      </c>
      <c r="P177" s="58">
        <v>3.3</v>
      </c>
      <c r="Q177" t="s">
        <v>607</v>
      </c>
      <c r="R177" s="58">
        <v>32</v>
      </c>
      <c r="S177" s="58" t="s">
        <v>609</v>
      </c>
      <c r="T177" s="58">
        <v>0</v>
      </c>
      <c r="U177" s="58" t="s">
        <v>611</v>
      </c>
      <c r="V177" s="58">
        <v>0.3</v>
      </c>
      <c r="W177" s="58" t="s">
        <v>611</v>
      </c>
      <c r="X177" s="58">
        <v>0.1</v>
      </c>
      <c r="Y177" t="s">
        <v>607</v>
      </c>
      <c r="Z177" s="58">
        <v>2</v>
      </c>
      <c r="AA177" t="s">
        <v>611</v>
      </c>
      <c r="AB177" s="58">
        <v>2.1</v>
      </c>
      <c r="AC177" t="s">
        <v>611</v>
      </c>
      <c r="AD177" s="58">
        <v>1.25</v>
      </c>
      <c r="AE177" s="51">
        <f>SUM(L177,P177,R177,T177,V177,X177,Z177,AB177,AD177)</f>
        <v>141.05000000000001</v>
      </c>
      <c r="AF177" s="81">
        <f>SUM(Z177,T177,R177,N177,L177)</f>
        <v>135.41050000000001</v>
      </c>
      <c r="AG177" s="83">
        <f t="shared" si="16"/>
        <v>0.96001772421127263</v>
      </c>
      <c r="AH177">
        <v>141.74</v>
      </c>
      <c r="AI177" s="93">
        <f t="shared" si="17"/>
        <v>0.98005763994483541</v>
      </c>
    </row>
    <row r="178" spans="2:35">
      <c r="B178" s="36">
        <v>61002</v>
      </c>
      <c r="C178" s="10" t="s">
        <v>1103</v>
      </c>
      <c r="D178" s="21">
        <v>29.99</v>
      </c>
      <c r="E178" s="21">
        <v>24.99</v>
      </c>
      <c r="F178" s="3">
        <v>20</v>
      </c>
      <c r="G178" s="82" t="s">
        <v>1104</v>
      </c>
      <c r="H178" s="10" t="s">
        <v>14</v>
      </c>
      <c r="I178" s="10" t="s">
        <v>16</v>
      </c>
      <c r="J178" s="10" t="s">
        <v>615</v>
      </c>
      <c r="K178" s="10" t="s">
        <v>15</v>
      </c>
      <c r="L178" s="55">
        <v>100</v>
      </c>
      <c r="M178" s="10" t="s">
        <v>615</v>
      </c>
      <c r="N178" s="55">
        <v>1.4075</v>
      </c>
      <c r="O178" s="10" t="s">
        <v>606</v>
      </c>
      <c r="P178" s="58">
        <v>3.3</v>
      </c>
      <c r="Q178" t="s">
        <v>607</v>
      </c>
      <c r="R178" s="58">
        <v>32</v>
      </c>
      <c r="S178" s="58" t="s">
        <v>625</v>
      </c>
      <c r="T178" s="58">
        <v>0</v>
      </c>
      <c r="U178" s="58" t="s">
        <v>611</v>
      </c>
      <c r="V178" s="58">
        <v>0.28999999999999998</v>
      </c>
      <c r="W178" s="58" t="s">
        <v>611</v>
      </c>
      <c r="X178" s="58">
        <v>0.1</v>
      </c>
      <c r="Y178" t="s">
        <v>607</v>
      </c>
      <c r="Z178" s="58">
        <v>2</v>
      </c>
      <c r="AA178" t="s">
        <v>611</v>
      </c>
      <c r="AB178" s="58">
        <v>2.1</v>
      </c>
      <c r="AC178" t="s">
        <v>611</v>
      </c>
      <c r="AD178" s="58">
        <v>1.25</v>
      </c>
      <c r="AE178" s="51">
        <f>SUM(AD178,AB178,Z178,X178,R178,P178,L178)</f>
        <v>140.75</v>
      </c>
      <c r="AF178" s="81">
        <f>SUM(Z178,R178,)</f>
        <v>34</v>
      </c>
      <c r="AG178" s="83">
        <f t="shared" si="16"/>
        <v>0.24156305506216696</v>
      </c>
      <c r="AH178">
        <v>141.74</v>
      </c>
      <c r="AI178" s="93">
        <f t="shared" si="17"/>
        <v>0.62211051718644905</v>
      </c>
    </row>
    <row r="179" spans="2:35">
      <c r="B179" s="36">
        <v>61005</v>
      </c>
      <c r="C179" s="10" t="s">
        <v>1105</v>
      </c>
      <c r="D179" s="21">
        <v>29.99</v>
      </c>
      <c r="E179" s="21">
        <v>24.99</v>
      </c>
      <c r="F179" s="3">
        <v>24</v>
      </c>
      <c r="G179" s="82" t="s">
        <v>1106</v>
      </c>
      <c r="H179" s="10" t="s">
        <v>14</v>
      </c>
      <c r="I179" s="10" t="s">
        <v>16</v>
      </c>
      <c r="J179" s="10" t="s">
        <v>604</v>
      </c>
      <c r="K179" s="10"/>
      <c r="L179" s="55">
        <v>100</v>
      </c>
      <c r="M179" s="10" t="s">
        <v>607</v>
      </c>
      <c r="N179" s="55">
        <v>1.4</v>
      </c>
      <c r="O179" s="10" t="s">
        <v>606</v>
      </c>
      <c r="P179" s="58">
        <v>3.3</v>
      </c>
      <c r="Q179" t="s">
        <v>607</v>
      </c>
      <c r="R179" s="58">
        <v>32</v>
      </c>
      <c r="S179" s="58" t="s">
        <v>609</v>
      </c>
      <c r="T179" s="58">
        <v>0</v>
      </c>
      <c r="U179" s="58" t="s">
        <v>611</v>
      </c>
      <c r="V179" s="58">
        <v>0.28999999999999998</v>
      </c>
      <c r="W179" s="58" t="s">
        <v>611</v>
      </c>
      <c r="X179" s="58">
        <v>0.1</v>
      </c>
      <c r="Y179" t="s">
        <v>607</v>
      </c>
      <c r="Z179" s="58">
        <v>2</v>
      </c>
      <c r="AA179" t="s">
        <v>611</v>
      </c>
      <c r="AB179" s="58">
        <v>2.1</v>
      </c>
      <c r="AC179" t="s">
        <v>611</v>
      </c>
      <c r="AD179" s="58">
        <v>1.25</v>
      </c>
      <c r="AE179" s="51">
        <f>SUM(AD179,AB179,Z179,X179,V179,T179,R179,P179,N179,L179)</f>
        <v>142.44</v>
      </c>
      <c r="AF179" s="81">
        <f>SUM(Z179,T179,R179,N179,L179)</f>
        <v>135.4</v>
      </c>
      <c r="AG179" s="83">
        <f t="shared" si="16"/>
        <v>0.95057568098848644</v>
      </c>
      <c r="AH179">
        <v>141.74</v>
      </c>
      <c r="AI179" s="93">
        <f t="shared" si="17"/>
        <v>0.9752269688225772</v>
      </c>
    </row>
    <row r="180" spans="2:35">
      <c r="B180" s="10" t="s">
        <v>1107</v>
      </c>
      <c r="C180" s="10" t="s">
        <v>1108</v>
      </c>
      <c r="D180" s="21">
        <v>29.99</v>
      </c>
      <c r="E180" s="21">
        <v>24.99</v>
      </c>
      <c r="F180" s="73" t="s">
        <v>831</v>
      </c>
      <c r="G180" s="82" t="s">
        <v>1109</v>
      </c>
      <c r="H180" s="10" t="s">
        <v>14</v>
      </c>
      <c r="I180" s="10" t="s">
        <v>16</v>
      </c>
      <c r="J180" s="10" t="s">
        <v>604</v>
      </c>
      <c r="K180" s="10" t="s">
        <v>15</v>
      </c>
      <c r="L180" s="55">
        <v>100</v>
      </c>
      <c r="M180" s="10" t="s">
        <v>605</v>
      </c>
      <c r="N180" s="55">
        <v>0</v>
      </c>
      <c r="O180" s="10" t="s">
        <v>606</v>
      </c>
      <c r="P180" s="58">
        <v>3.3</v>
      </c>
      <c r="Q180" t="s">
        <v>607</v>
      </c>
      <c r="R180" s="58">
        <v>32</v>
      </c>
      <c r="S180" s="58" t="s">
        <v>609</v>
      </c>
      <c r="T180" s="58">
        <v>0</v>
      </c>
      <c r="U180" s="58" t="s">
        <v>611</v>
      </c>
      <c r="V180" s="58">
        <v>0.28999999999999998</v>
      </c>
      <c r="W180" s="58" t="s">
        <v>611</v>
      </c>
      <c r="X180" s="58">
        <v>0.1</v>
      </c>
      <c r="Y180" t="s">
        <v>607</v>
      </c>
      <c r="Z180" s="58">
        <v>2</v>
      </c>
      <c r="AA180" t="s">
        <v>611</v>
      </c>
      <c r="AB180" s="58">
        <v>2.1</v>
      </c>
      <c r="AC180" t="s">
        <v>611</v>
      </c>
      <c r="AD180" s="58">
        <v>1.25</v>
      </c>
      <c r="AE180" s="51">
        <f t="shared" ref="AE180:AE185" si="18">SUM(AD180,AB180,Z180,X180,R180,P180,N180,L180)</f>
        <v>140.75</v>
      </c>
      <c r="AF180" s="81">
        <f>SUM(Z180,T180,R180,N180,L180)</f>
        <v>134</v>
      </c>
      <c r="AG180" s="83">
        <f t="shared" si="16"/>
        <v>0.95204262877442269</v>
      </c>
      <c r="AH180">
        <v>141.74</v>
      </c>
      <c r="AI180" s="93">
        <f t="shared" si="17"/>
        <v>0.97610534886190659</v>
      </c>
    </row>
    <row r="181" spans="2:35">
      <c r="B181" s="10" t="s">
        <v>1110</v>
      </c>
      <c r="C181" s="10" t="s">
        <v>1111</v>
      </c>
      <c r="D181" s="21">
        <v>29.99</v>
      </c>
      <c r="E181" s="21">
        <v>24.99</v>
      </c>
      <c r="F181" s="73" t="s">
        <v>831</v>
      </c>
      <c r="G181" s="82" t="s">
        <v>1112</v>
      </c>
      <c r="H181" s="10" t="s">
        <v>14</v>
      </c>
      <c r="I181" s="10" t="s">
        <v>16</v>
      </c>
      <c r="J181" s="10" t="s">
        <v>604</v>
      </c>
      <c r="K181" s="10" t="s">
        <v>15</v>
      </c>
      <c r="L181" s="55">
        <v>100</v>
      </c>
      <c r="M181" s="10" t="s">
        <v>607</v>
      </c>
      <c r="N181" s="55">
        <v>1.4075</v>
      </c>
      <c r="O181" s="10" t="s">
        <v>606</v>
      </c>
      <c r="P181" s="58">
        <v>3.3</v>
      </c>
      <c r="Q181" t="s">
        <v>607</v>
      </c>
      <c r="R181" s="58">
        <v>32</v>
      </c>
      <c r="S181" s="58" t="s">
        <v>647</v>
      </c>
      <c r="T181" s="58">
        <v>1.32</v>
      </c>
      <c r="U181" s="58" t="s">
        <v>611</v>
      </c>
      <c r="V181" s="58">
        <v>0.28999999999999998</v>
      </c>
      <c r="W181" s="58" t="s">
        <v>611</v>
      </c>
      <c r="X181" s="58">
        <v>0.1</v>
      </c>
      <c r="Y181" t="s">
        <v>607</v>
      </c>
      <c r="Z181" s="58">
        <v>2</v>
      </c>
      <c r="AA181" t="s">
        <v>611</v>
      </c>
      <c r="AB181" s="58">
        <v>2.1</v>
      </c>
      <c r="AC181" t="s">
        <v>611</v>
      </c>
      <c r="AD181" s="58">
        <v>1.25</v>
      </c>
      <c r="AE181" s="51">
        <f>SUM(AD181,AB181,Z181,X181,R181,P181,L181)</f>
        <v>140.75</v>
      </c>
      <c r="AF181" s="81">
        <f>SUM(Z181,R181,N181,L181)</f>
        <v>135.4075</v>
      </c>
      <c r="AG181" s="83">
        <f t="shared" si="16"/>
        <v>0.9620426287744227</v>
      </c>
      <c r="AH181">
        <v>141.74</v>
      </c>
      <c r="AI181" s="93">
        <f t="shared" si="17"/>
        <v>0.98108782611773881</v>
      </c>
    </row>
    <row r="182" spans="2:35">
      <c r="B182" s="36">
        <v>62000</v>
      </c>
      <c r="C182" s="10" t="s">
        <v>1113</v>
      </c>
      <c r="D182" s="21">
        <v>29.99</v>
      </c>
      <c r="E182" s="21">
        <v>24.99</v>
      </c>
      <c r="F182" s="3">
        <v>20</v>
      </c>
      <c r="G182" s="82" t="s">
        <v>1114</v>
      </c>
      <c r="H182" s="10" t="s">
        <v>14</v>
      </c>
      <c r="I182" s="10" t="s">
        <v>16</v>
      </c>
      <c r="J182" s="10" t="s">
        <v>604</v>
      </c>
      <c r="K182" s="19" t="s">
        <v>607</v>
      </c>
      <c r="L182" s="55">
        <v>100</v>
      </c>
      <c r="M182" s="10" t="s">
        <v>607</v>
      </c>
      <c r="N182" s="55">
        <v>1.3745000000000001</v>
      </c>
      <c r="O182" s="10" t="s">
        <v>629</v>
      </c>
      <c r="P182" s="58">
        <v>0</v>
      </c>
      <c r="Q182" t="s">
        <v>607</v>
      </c>
      <c r="R182" s="58">
        <v>32</v>
      </c>
      <c r="S182" s="58" t="s">
        <v>609</v>
      </c>
      <c r="T182" s="58">
        <v>0</v>
      </c>
      <c r="U182" s="58" t="s">
        <v>611</v>
      </c>
      <c r="V182" s="58">
        <v>0.28999999999999998</v>
      </c>
      <c r="W182" s="58" t="s">
        <v>611</v>
      </c>
      <c r="X182" s="58">
        <v>0.1</v>
      </c>
      <c r="Y182" t="s">
        <v>607</v>
      </c>
      <c r="Z182" s="58">
        <v>2</v>
      </c>
      <c r="AA182" t="s">
        <v>611</v>
      </c>
      <c r="AB182" s="58">
        <v>2.1</v>
      </c>
      <c r="AC182" t="s">
        <v>611</v>
      </c>
      <c r="AD182" s="58">
        <v>1.25</v>
      </c>
      <c r="AE182" s="51">
        <f>SUM(AD182,AB182,Z182,X182,R182,P182,L182)</f>
        <v>137.44999999999999</v>
      </c>
      <c r="AF182" s="81">
        <f>SUM(Z182,T182,R182,N182,L182)</f>
        <v>135.37450000000001</v>
      </c>
      <c r="AG182" s="83">
        <f t="shared" si="16"/>
        <v>0.98489996362313581</v>
      </c>
      <c r="AH182">
        <v>141.74</v>
      </c>
      <c r="AI182" s="93">
        <f t="shared" si="17"/>
        <v>0.99256599448404326</v>
      </c>
    </row>
    <row r="183" spans="2:35">
      <c r="B183" s="36">
        <v>62010</v>
      </c>
      <c r="C183" s="10" t="s">
        <v>1115</v>
      </c>
      <c r="D183" s="21">
        <v>29.99</v>
      </c>
      <c r="E183" s="21">
        <v>24.99</v>
      </c>
      <c r="F183" s="3">
        <v>20</v>
      </c>
      <c r="G183" s="82" t="s">
        <v>1116</v>
      </c>
      <c r="H183" s="10" t="s">
        <v>14</v>
      </c>
      <c r="I183" s="10" t="s">
        <v>16</v>
      </c>
      <c r="J183" s="10" t="s">
        <v>604</v>
      </c>
      <c r="K183" s="19" t="s">
        <v>607</v>
      </c>
      <c r="L183" s="55">
        <v>100</v>
      </c>
      <c r="M183" s="10" t="s">
        <v>607</v>
      </c>
      <c r="N183" s="55">
        <v>1.4075</v>
      </c>
      <c r="O183" s="10" t="s">
        <v>606</v>
      </c>
      <c r="P183" s="58">
        <v>3.3</v>
      </c>
      <c r="Q183" t="s">
        <v>607</v>
      </c>
      <c r="R183" s="58">
        <v>32</v>
      </c>
      <c r="S183" s="58" t="s">
        <v>609</v>
      </c>
      <c r="T183" s="58">
        <v>0</v>
      </c>
      <c r="U183" s="58" t="s">
        <v>611</v>
      </c>
      <c r="V183" s="58">
        <v>0.28999999999999998</v>
      </c>
      <c r="W183" s="58" t="s">
        <v>611</v>
      </c>
      <c r="X183" s="58">
        <v>0.1</v>
      </c>
      <c r="Y183" t="s">
        <v>607</v>
      </c>
      <c r="Z183" s="58">
        <v>2</v>
      </c>
      <c r="AA183" t="s">
        <v>611</v>
      </c>
      <c r="AB183" s="58">
        <v>2.1</v>
      </c>
      <c r="AC183" t="s">
        <v>611</v>
      </c>
      <c r="AD183" s="58">
        <v>1.25</v>
      </c>
      <c r="AE183" s="51">
        <f>SUM(AD183,AB183,Z183,X183,R183,P183,L183)</f>
        <v>140.75</v>
      </c>
      <c r="AF183" s="81">
        <f>SUM(Z183,T183,R183,N183,L183)</f>
        <v>135.4075</v>
      </c>
      <c r="AG183" s="83">
        <f t="shared" si="16"/>
        <v>0.9620426287744227</v>
      </c>
      <c r="AH183">
        <v>141.74</v>
      </c>
      <c r="AI183" s="93">
        <f t="shared" si="17"/>
        <v>0.98108782611773881</v>
      </c>
    </row>
    <row r="184" spans="2:35">
      <c r="B184" s="36">
        <v>62015</v>
      </c>
      <c r="C184" s="10" t="s">
        <v>1117</v>
      </c>
      <c r="D184" s="21">
        <v>29.99</v>
      </c>
      <c r="E184" s="21">
        <v>24.99</v>
      </c>
      <c r="F184" s="3">
        <v>24</v>
      </c>
      <c r="G184" s="82" t="s">
        <v>1118</v>
      </c>
      <c r="H184" s="10" t="s">
        <v>14</v>
      </c>
      <c r="I184" s="10" t="s">
        <v>16</v>
      </c>
      <c r="J184" s="10" t="s">
        <v>604</v>
      </c>
      <c r="K184" s="10" t="s">
        <v>15</v>
      </c>
      <c r="L184" s="55">
        <v>100</v>
      </c>
      <c r="M184" s="10" t="s">
        <v>607</v>
      </c>
      <c r="N184" s="55">
        <v>1.3745000000000001</v>
      </c>
      <c r="O184" s="55"/>
      <c r="P184" s="58">
        <v>0</v>
      </c>
      <c r="Q184" t="s">
        <v>607</v>
      </c>
      <c r="R184" s="58">
        <v>32</v>
      </c>
      <c r="S184" s="58" t="s">
        <v>609</v>
      </c>
      <c r="T184" s="58">
        <v>0</v>
      </c>
      <c r="U184" s="58" t="s">
        <v>611</v>
      </c>
      <c r="V184" s="58">
        <v>0.28999999999999998</v>
      </c>
      <c r="W184" s="58" t="s">
        <v>611</v>
      </c>
      <c r="X184" s="58">
        <v>0.1</v>
      </c>
      <c r="Y184" t="s">
        <v>607</v>
      </c>
      <c r="Z184" s="58">
        <v>2</v>
      </c>
      <c r="AA184" t="s">
        <v>611</v>
      </c>
      <c r="AB184" s="58">
        <v>2.1</v>
      </c>
      <c r="AC184" t="s">
        <v>611</v>
      </c>
      <c r="AD184" s="58">
        <v>1.25</v>
      </c>
      <c r="AE184" s="51">
        <f>SUM(AD184,AB184,Z184,X184,R184,P184,L184)</f>
        <v>137.44999999999999</v>
      </c>
      <c r="AF184" s="81">
        <f>SUM(Z184,T184,R184,P184,N184,L184)</f>
        <v>135.37450000000001</v>
      </c>
      <c r="AG184" s="83">
        <f t="shared" si="16"/>
        <v>0.98489996362313581</v>
      </c>
      <c r="AH184">
        <v>141.74</v>
      </c>
      <c r="AI184" s="93">
        <f t="shared" si="17"/>
        <v>0.99256599448404326</v>
      </c>
    </row>
    <row r="185" spans="2:35">
      <c r="B185" s="36">
        <v>62020</v>
      </c>
      <c r="C185" s="10" t="s">
        <v>1119</v>
      </c>
      <c r="D185" s="21">
        <v>29.99</v>
      </c>
      <c r="E185" s="21">
        <v>24.99</v>
      </c>
      <c r="F185" s="3">
        <v>24</v>
      </c>
      <c r="G185" s="82" t="s">
        <v>1120</v>
      </c>
      <c r="H185" s="10" t="s">
        <v>14</v>
      </c>
      <c r="I185" s="10" t="s">
        <v>16</v>
      </c>
      <c r="J185" s="10" t="s">
        <v>604</v>
      </c>
      <c r="K185" s="10" t="s">
        <v>15</v>
      </c>
      <c r="L185" s="55">
        <v>100</v>
      </c>
      <c r="M185" s="10" t="s">
        <v>607</v>
      </c>
      <c r="N185" s="55">
        <v>1.3745000000000001</v>
      </c>
      <c r="O185" s="55"/>
      <c r="P185" s="58">
        <v>0</v>
      </c>
      <c r="Q185" t="s">
        <v>607</v>
      </c>
      <c r="R185" s="58">
        <v>32</v>
      </c>
      <c r="S185" s="58" t="s">
        <v>609</v>
      </c>
      <c r="T185" s="58">
        <v>0</v>
      </c>
      <c r="U185" s="58" t="s">
        <v>611</v>
      </c>
      <c r="V185" s="58">
        <v>0.28999999999999998</v>
      </c>
      <c r="W185" s="58" t="s">
        <v>611</v>
      </c>
      <c r="X185" s="58">
        <v>0.1</v>
      </c>
      <c r="Y185" t="s">
        <v>607</v>
      </c>
      <c r="Z185" s="58">
        <v>2</v>
      </c>
      <c r="AA185" t="s">
        <v>611</v>
      </c>
      <c r="AB185" s="58">
        <v>2.1</v>
      </c>
      <c r="AC185" t="s">
        <v>611</v>
      </c>
      <c r="AD185" s="58">
        <v>1.25</v>
      </c>
      <c r="AE185" s="51">
        <f t="shared" si="18"/>
        <v>138.8245</v>
      </c>
      <c r="AF185" s="81">
        <f>SUM(Z185,T185,R185,P185,N185,L185)</f>
        <v>135.37450000000001</v>
      </c>
      <c r="AG185" s="83">
        <f t="shared" si="16"/>
        <v>0.97514847883478784</v>
      </c>
      <c r="AH185">
        <v>141.74</v>
      </c>
      <c r="AI185" s="93">
        <f t="shared" si="17"/>
        <v>0.98770336232844858</v>
      </c>
    </row>
    <row r="186" spans="2:35">
      <c r="C186" s="10"/>
    </row>
    <row r="187" spans="2:35">
      <c r="C187" s="10"/>
    </row>
    <row r="188" spans="2:35">
      <c r="C188" s="10"/>
    </row>
    <row r="189" spans="2:35">
      <c r="C189" s="10"/>
    </row>
    <row r="190" spans="2:35">
      <c r="C190" s="10"/>
    </row>
    <row r="191" spans="2:35">
      <c r="C191" s="10"/>
    </row>
    <row r="192" spans="2:35">
      <c r="C192" s="10"/>
    </row>
    <row r="193" spans="3:3">
      <c r="C193" s="10"/>
    </row>
    <row r="194" spans="3:3">
      <c r="C194" s="10"/>
    </row>
    <row r="195" spans="3:3">
      <c r="C195" s="10"/>
    </row>
  </sheetData>
  <autoFilter ref="B3:C163" xr:uid="{6DC3A3C2-89B9-48AC-9770-CC34A2C5E332}"/>
  <sortState xmlns:xlrd2="http://schemas.microsoft.com/office/spreadsheetml/2017/richdata2" ref="B5:O1048551">
    <sortCondition ref="B1:B1048551"/>
  </sortState>
  <phoneticPr fontId="4" type="noConversion"/>
  <dataValidations count="5">
    <dataValidation type="list" allowBlank="1" showInputMessage="1" showErrorMessage="1" sqref="O3" xr:uid="{FE4AB764-D4C5-324C-8E9B-D8C9909A81FF}">
      <formula1>"Embroidered Virgin, Button Virgin, Button rPET, "</formula1>
    </dataValidation>
    <dataValidation type="list" allowBlank="1" showInputMessage="1" showErrorMessage="1" sqref="M177:M185 M5:M71 M77:M175" xr:uid="{14972280-EA5F-4247-AF20-434D651D652A}">
      <formula1>"Polyester Virgin, rPET, N/A"</formula1>
    </dataValidation>
    <dataValidation type="list" allowBlank="1" showInputMessage="1" showErrorMessage="1" sqref="J5:J71 J77:J185" xr:uid="{71D465CE-AD19-8C43-8C60-C3A44F9B6301}">
      <formula1>"Polyester Virgin, rPET (GRS 100)"</formula1>
    </dataValidation>
    <dataValidation type="list" allowBlank="1" showInputMessage="1" showErrorMessage="1" sqref="O4:O71 O77:O185" xr:uid="{526FE94B-BDD2-F74D-B3E8-2938DB14F3F6}">
      <formula1>"Embroidered Virgin, Button Virgin, Button rPET, Sparkle Virgin"</formula1>
    </dataValidation>
    <dataValidation type="list" allowBlank="1" showInputMessage="1" showErrorMessage="1" sqref="S5:S71 S77:S185" xr:uid="{BE1D45E8-DDA4-A644-AE39-A1DBC9D52DD4}">
      <formula1>"Button Hard Virgin, Button Hard rPET, Button Texture Virgin, Soft Stitch Virgin,  Soft Stitch rPET"</formula1>
    </dataValidation>
  </dataValidations>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DBBA-9488-B348-9D13-4CB40EA7AF9C}">
  <dimension ref="A1:J41"/>
  <sheetViews>
    <sheetView zoomScale="140" zoomScaleNormal="140" workbookViewId="0">
      <pane ySplit="2" topLeftCell="A3" activePane="bottomLeft" state="frozenSplit"/>
      <selection pane="bottomLeft"/>
    </sheetView>
  </sheetViews>
  <sheetFormatPr defaultColWidth="8.85546875" defaultRowHeight="15"/>
  <cols>
    <col min="1" max="1" width="2.28515625" customWidth="1"/>
    <col min="2" max="2" width="13.28515625" customWidth="1"/>
    <col min="3" max="3" width="36" customWidth="1"/>
    <col min="4" max="4" width="18.85546875" style="27" customWidth="1"/>
    <col min="5" max="5" width="8.42578125" customWidth="1"/>
    <col min="6" max="6" width="11.42578125" bestFit="1" customWidth="1"/>
    <col min="7" max="7" width="12" customWidth="1"/>
    <col min="8" max="8" width="10.28515625" customWidth="1"/>
    <col min="9" max="9" width="13.42578125" customWidth="1"/>
    <col min="10" max="10" width="15.28515625" customWidth="1"/>
  </cols>
  <sheetData>
    <row r="1" spans="1:10" ht="66.95" customHeight="1">
      <c r="G1" s="14"/>
      <c r="H1" s="15"/>
    </row>
    <row r="2" spans="1:10" s="3" customFormat="1" ht="15.95" thickBot="1">
      <c r="A2" s="2"/>
      <c r="B2" s="7" t="s">
        <v>1</v>
      </c>
      <c r="C2" s="7" t="s">
        <v>2</v>
      </c>
      <c r="D2" s="28" t="s">
        <v>3</v>
      </c>
      <c r="E2" s="16" t="s">
        <v>1121</v>
      </c>
      <c r="F2" s="16" t="s">
        <v>1122</v>
      </c>
      <c r="G2" s="16" t="s">
        <v>1123</v>
      </c>
      <c r="H2" s="16" t="s">
        <v>1124</v>
      </c>
      <c r="I2" s="7" t="s">
        <v>6</v>
      </c>
      <c r="J2" s="7" t="s">
        <v>8</v>
      </c>
    </row>
    <row r="3" spans="1:10" ht="15.95" thickTop="1">
      <c r="A3" s="5"/>
      <c r="B3" s="8" t="s">
        <v>1125</v>
      </c>
      <c r="C3" s="8"/>
      <c r="D3" s="29"/>
      <c r="E3" s="12"/>
      <c r="F3" s="9"/>
      <c r="G3" s="9"/>
      <c r="H3" s="9"/>
      <c r="I3" s="9"/>
      <c r="J3" s="9"/>
    </row>
    <row r="4" spans="1:10">
      <c r="A4" s="1"/>
      <c r="B4" s="10" t="s">
        <v>1126</v>
      </c>
      <c r="C4" s="10" t="s">
        <v>1127</v>
      </c>
      <c r="D4" s="30" t="s">
        <v>605</v>
      </c>
      <c r="E4" s="10"/>
      <c r="F4" s="11">
        <v>856842</v>
      </c>
      <c r="G4" s="11">
        <v>31001</v>
      </c>
      <c r="H4" s="11">
        <v>8</v>
      </c>
      <c r="I4" t="s">
        <v>14</v>
      </c>
      <c r="J4" s="11" t="s">
        <v>16</v>
      </c>
    </row>
    <row r="5" spans="1:10">
      <c r="A5" s="1"/>
      <c r="B5" s="10" t="s">
        <v>1128</v>
      </c>
      <c r="C5" s="10" t="s">
        <v>1129</v>
      </c>
      <c r="D5" s="30" t="s">
        <v>605</v>
      </c>
      <c r="E5" s="10"/>
      <c r="F5" s="11">
        <v>856842</v>
      </c>
      <c r="G5" s="11">
        <v>31002</v>
      </c>
      <c r="H5" s="11">
        <v>5</v>
      </c>
      <c r="I5" t="s">
        <v>14</v>
      </c>
      <c r="J5" s="11" t="s">
        <v>16</v>
      </c>
    </row>
    <row r="6" spans="1:10">
      <c r="A6" s="1"/>
      <c r="B6" s="10"/>
      <c r="C6" s="10"/>
      <c r="D6" s="30"/>
      <c r="E6" s="10"/>
      <c r="F6" s="11"/>
      <c r="G6" s="11"/>
      <c r="H6" s="11"/>
    </row>
    <row r="7" spans="1:10">
      <c r="A7" s="1"/>
      <c r="B7" s="10"/>
      <c r="C7" s="10"/>
      <c r="D7" s="30"/>
      <c r="E7" s="10"/>
      <c r="F7" s="11"/>
      <c r="G7" s="11"/>
      <c r="H7" s="11"/>
    </row>
    <row r="8" spans="1:10">
      <c r="A8" s="1"/>
      <c r="B8" s="10" t="s">
        <v>1130</v>
      </c>
      <c r="C8" s="10" t="s">
        <v>1131</v>
      </c>
      <c r="D8" s="30" t="s">
        <v>605</v>
      </c>
      <c r="E8" s="10"/>
      <c r="F8" s="11" t="s">
        <v>605</v>
      </c>
      <c r="G8" s="11" t="s">
        <v>605</v>
      </c>
      <c r="H8" s="11" t="s">
        <v>605</v>
      </c>
      <c r="I8" t="s">
        <v>14</v>
      </c>
      <c r="J8" s="11" t="s">
        <v>16</v>
      </c>
    </row>
    <row r="9" spans="1:10">
      <c r="A9" s="1"/>
      <c r="B9" s="10" t="s">
        <v>1132</v>
      </c>
      <c r="C9" s="10" t="s">
        <v>1133</v>
      </c>
      <c r="D9" s="30" t="s">
        <v>605</v>
      </c>
      <c r="E9" s="10"/>
      <c r="F9" s="11" t="s">
        <v>605</v>
      </c>
      <c r="G9" s="11" t="s">
        <v>605</v>
      </c>
      <c r="H9" s="11" t="s">
        <v>605</v>
      </c>
      <c r="I9" t="s">
        <v>14</v>
      </c>
      <c r="J9" s="11" t="s">
        <v>16</v>
      </c>
    </row>
    <row r="10" spans="1:10">
      <c r="A10" s="1"/>
      <c r="B10" s="10" t="s">
        <v>1134</v>
      </c>
      <c r="C10" s="10" t="s">
        <v>1135</v>
      </c>
      <c r="D10" s="30" t="s">
        <v>605</v>
      </c>
      <c r="E10" s="10"/>
      <c r="F10" s="11" t="s">
        <v>605</v>
      </c>
      <c r="G10" s="11" t="s">
        <v>605</v>
      </c>
      <c r="H10" s="11" t="s">
        <v>605</v>
      </c>
      <c r="I10" t="s">
        <v>14</v>
      </c>
      <c r="J10" s="11" t="s">
        <v>16</v>
      </c>
    </row>
    <row r="11" spans="1:10">
      <c r="A11" s="1"/>
      <c r="B11" s="10" t="s">
        <v>1136</v>
      </c>
      <c r="C11" s="10" t="s">
        <v>1137</v>
      </c>
      <c r="D11" s="30" t="s">
        <v>605</v>
      </c>
      <c r="E11" s="10"/>
      <c r="F11" s="11" t="s">
        <v>605</v>
      </c>
      <c r="G11" s="11" t="s">
        <v>605</v>
      </c>
      <c r="H11" s="11" t="s">
        <v>605</v>
      </c>
      <c r="I11" t="s">
        <v>14</v>
      </c>
      <c r="J11" s="11" t="s">
        <v>16</v>
      </c>
    </row>
    <row r="12" spans="1:10">
      <c r="A12" s="1"/>
      <c r="B12" s="10" t="s">
        <v>1138</v>
      </c>
      <c r="C12" s="10" t="s">
        <v>1139</v>
      </c>
      <c r="D12" s="30" t="s">
        <v>605</v>
      </c>
      <c r="E12" s="10"/>
      <c r="F12" s="11" t="s">
        <v>605</v>
      </c>
      <c r="G12" s="11" t="s">
        <v>605</v>
      </c>
      <c r="H12" s="11" t="s">
        <v>605</v>
      </c>
      <c r="I12" t="s">
        <v>14</v>
      </c>
      <c r="J12" s="11" t="s">
        <v>16</v>
      </c>
    </row>
    <row r="13" spans="1:10">
      <c r="A13" s="1"/>
      <c r="B13" s="10" t="s">
        <v>1140</v>
      </c>
      <c r="C13" s="10" t="s">
        <v>1141</v>
      </c>
      <c r="D13" s="30" t="s">
        <v>605</v>
      </c>
      <c r="E13" s="10"/>
      <c r="F13" s="11" t="s">
        <v>605</v>
      </c>
      <c r="G13" s="11" t="s">
        <v>605</v>
      </c>
      <c r="H13" s="11" t="s">
        <v>605</v>
      </c>
      <c r="I13" t="s">
        <v>14</v>
      </c>
      <c r="J13" s="11" t="s">
        <v>16</v>
      </c>
    </row>
    <row r="14" spans="1:10">
      <c r="A14" s="1"/>
      <c r="B14" s="10" t="s">
        <v>1142</v>
      </c>
      <c r="C14" s="10" t="s">
        <v>1143</v>
      </c>
      <c r="D14" s="30" t="s">
        <v>605</v>
      </c>
      <c r="E14" s="10"/>
      <c r="F14" s="11" t="s">
        <v>605</v>
      </c>
      <c r="G14" s="11" t="s">
        <v>605</v>
      </c>
      <c r="H14" s="11" t="s">
        <v>605</v>
      </c>
      <c r="I14" t="s">
        <v>14</v>
      </c>
      <c r="J14" s="11" t="s">
        <v>16</v>
      </c>
    </row>
    <row r="15" spans="1:10">
      <c r="A15" s="1"/>
      <c r="B15" s="10" t="s">
        <v>1144</v>
      </c>
      <c r="C15" s="10" t="s">
        <v>1145</v>
      </c>
      <c r="D15" s="30" t="s">
        <v>605</v>
      </c>
      <c r="E15" s="10"/>
      <c r="F15" s="11" t="s">
        <v>605</v>
      </c>
      <c r="G15" s="11" t="s">
        <v>605</v>
      </c>
      <c r="H15" s="11" t="s">
        <v>605</v>
      </c>
      <c r="I15" t="s">
        <v>14</v>
      </c>
      <c r="J15" s="11" t="s">
        <v>16</v>
      </c>
    </row>
    <row r="16" spans="1:10">
      <c r="A16" s="1"/>
      <c r="B16" s="10" t="s">
        <v>1146</v>
      </c>
      <c r="C16" s="10" t="s">
        <v>1147</v>
      </c>
      <c r="D16" s="30" t="s">
        <v>605</v>
      </c>
      <c r="E16" s="10"/>
      <c r="F16" s="11" t="s">
        <v>605</v>
      </c>
      <c r="G16" s="11" t="s">
        <v>605</v>
      </c>
      <c r="H16" s="11" t="s">
        <v>605</v>
      </c>
      <c r="I16" t="s">
        <v>14</v>
      </c>
      <c r="J16" s="11" t="s">
        <v>16</v>
      </c>
    </row>
    <row r="17" spans="1:10">
      <c r="A17" s="1"/>
      <c r="B17" s="10" t="s">
        <v>1148</v>
      </c>
      <c r="C17" s="10" t="s">
        <v>1149</v>
      </c>
      <c r="D17" s="30" t="s">
        <v>605</v>
      </c>
      <c r="E17" s="10"/>
      <c r="F17" s="11" t="s">
        <v>605</v>
      </c>
      <c r="G17" s="11" t="s">
        <v>605</v>
      </c>
      <c r="H17" s="11" t="s">
        <v>605</v>
      </c>
      <c r="I17" t="s">
        <v>14</v>
      </c>
      <c r="J17" s="11" t="s">
        <v>16</v>
      </c>
    </row>
    <row r="18" spans="1:10">
      <c r="A18" s="1"/>
      <c r="B18" s="10"/>
      <c r="C18" s="10"/>
      <c r="D18" s="30"/>
      <c r="E18" s="10"/>
      <c r="F18" s="11"/>
      <c r="G18" s="11"/>
      <c r="H18" s="11"/>
      <c r="J18" s="11"/>
    </row>
    <row r="19" spans="1:10">
      <c r="A19" s="1"/>
      <c r="B19" s="10" t="s">
        <v>1150</v>
      </c>
      <c r="C19" s="10" t="s">
        <v>1151</v>
      </c>
      <c r="D19" s="30" t="s">
        <v>605</v>
      </c>
      <c r="E19" s="10"/>
      <c r="F19" s="11" t="s">
        <v>1150</v>
      </c>
      <c r="G19" s="11"/>
      <c r="H19" s="11"/>
      <c r="I19" t="s">
        <v>1152</v>
      </c>
      <c r="J19" s="11" t="s">
        <v>16</v>
      </c>
    </row>
    <row r="20" spans="1:10">
      <c r="A20" s="1"/>
      <c r="B20" s="10" t="s">
        <v>1153</v>
      </c>
      <c r="C20" s="10" t="s">
        <v>1154</v>
      </c>
      <c r="D20" s="30" t="s">
        <v>605</v>
      </c>
      <c r="E20" s="10"/>
      <c r="F20" s="11" t="s">
        <v>605</v>
      </c>
      <c r="G20" s="11" t="s">
        <v>605</v>
      </c>
      <c r="H20" s="11" t="s">
        <v>605</v>
      </c>
      <c r="I20" t="s">
        <v>14</v>
      </c>
      <c r="J20" s="11" t="s">
        <v>16</v>
      </c>
    </row>
    <row r="21" spans="1:10">
      <c r="A21" s="1"/>
      <c r="B21" s="10" t="s">
        <v>1155</v>
      </c>
      <c r="C21" s="10" t="s">
        <v>1156</v>
      </c>
      <c r="D21" s="30"/>
      <c r="E21" s="10"/>
      <c r="F21" s="11"/>
      <c r="G21" s="11"/>
      <c r="H21" s="11"/>
      <c r="J21" s="11"/>
    </row>
    <row r="22" spans="1:10">
      <c r="A22" s="1"/>
      <c r="B22" s="10" t="s">
        <v>1157</v>
      </c>
      <c r="C22" s="10" t="s">
        <v>1158</v>
      </c>
      <c r="D22" s="30" t="s">
        <v>605</v>
      </c>
      <c r="E22" s="10"/>
      <c r="F22" s="11" t="s">
        <v>605</v>
      </c>
      <c r="G22" s="11" t="s">
        <v>605</v>
      </c>
      <c r="H22" s="11" t="s">
        <v>605</v>
      </c>
      <c r="I22" t="s">
        <v>14</v>
      </c>
      <c r="J22" s="11" t="s">
        <v>16</v>
      </c>
    </row>
    <row r="23" spans="1:10">
      <c r="A23" s="1"/>
      <c r="B23" s="1"/>
      <c r="C23" s="1"/>
      <c r="D23" s="31"/>
      <c r="E23" s="1"/>
    </row>
    <row r="24" spans="1:10">
      <c r="A24" s="5"/>
      <c r="B24" s="8" t="s">
        <v>1159</v>
      </c>
      <c r="C24" s="8" t="s">
        <v>1160</v>
      </c>
      <c r="D24" s="29"/>
      <c r="E24" s="8"/>
      <c r="F24" s="13"/>
      <c r="G24" s="13"/>
      <c r="H24" s="13"/>
    </row>
    <row r="25" spans="1:10">
      <c r="A25" s="1"/>
      <c r="B25" s="1" t="s">
        <v>1161</v>
      </c>
      <c r="C25" s="1" t="s">
        <v>1162</v>
      </c>
      <c r="D25" s="31" t="s">
        <v>605</v>
      </c>
      <c r="E25" s="1"/>
      <c r="F25" s="11" t="s">
        <v>605</v>
      </c>
      <c r="G25" s="11" t="s">
        <v>605</v>
      </c>
      <c r="H25" s="11" t="s">
        <v>605</v>
      </c>
      <c r="I25" t="s">
        <v>1163</v>
      </c>
      <c r="J25" s="11" t="s">
        <v>1164</v>
      </c>
    </row>
    <row r="26" spans="1:10">
      <c r="A26" s="1"/>
      <c r="B26" s="1" t="s">
        <v>1165</v>
      </c>
      <c r="C26" s="1" t="s">
        <v>1166</v>
      </c>
      <c r="D26" s="31" t="s">
        <v>605</v>
      </c>
      <c r="E26" s="1"/>
      <c r="F26" s="11" t="s">
        <v>605</v>
      </c>
      <c r="G26" s="11" t="s">
        <v>605</v>
      </c>
      <c r="H26" s="11" t="s">
        <v>605</v>
      </c>
      <c r="I26" t="s">
        <v>1163</v>
      </c>
      <c r="J26" s="11" t="s">
        <v>1164</v>
      </c>
    </row>
    <row r="27" spans="1:10">
      <c r="A27" s="1"/>
      <c r="B27" s="1" t="s">
        <v>1167</v>
      </c>
      <c r="C27" s="1" t="s">
        <v>1168</v>
      </c>
      <c r="D27" s="31" t="s">
        <v>605</v>
      </c>
      <c r="E27" s="1"/>
      <c r="F27" s="11" t="s">
        <v>605</v>
      </c>
      <c r="G27" s="11" t="s">
        <v>605</v>
      </c>
      <c r="H27" s="11" t="s">
        <v>605</v>
      </c>
      <c r="I27" t="s">
        <v>1163</v>
      </c>
      <c r="J27" s="11" t="s">
        <v>1164</v>
      </c>
    </row>
    <row r="28" spans="1:10">
      <c r="A28" s="1"/>
      <c r="B28" s="1"/>
      <c r="C28" s="1"/>
      <c r="D28" s="31"/>
      <c r="E28" s="1"/>
      <c r="F28" s="11"/>
      <c r="G28" s="11"/>
      <c r="H28" s="11"/>
    </row>
    <row r="29" spans="1:10">
      <c r="A29" s="1"/>
      <c r="B29" s="1"/>
      <c r="C29" s="1"/>
      <c r="D29" s="31"/>
      <c r="E29" s="1"/>
      <c r="F29" s="11"/>
      <c r="G29" s="11"/>
      <c r="H29" s="11"/>
    </row>
    <row r="30" spans="1:10">
      <c r="A30" s="1"/>
      <c r="B30" s="1"/>
      <c r="C30" s="1"/>
      <c r="D30" s="31"/>
      <c r="E30" s="1"/>
      <c r="F30" s="11"/>
      <c r="G30" s="11"/>
      <c r="H30" s="11"/>
    </row>
    <row r="31" spans="1:10">
      <c r="A31" s="1"/>
      <c r="B31" s="1"/>
      <c r="C31" s="1"/>
      <c r="D31" s="31"/>
      <c r="E31" s="1"/>
      <c r="F31" s="11"/>
      <c r="G31" s="11"/>
      <c r="H31" s="11"/>
    </row>
    <row r="32" spans="1:10">
      <c r="A32" s="1"/>
      <c r="B32" s="1"/>
      <c r="C32" s="1"/>
      <c r="D32" s="31"/>
      <c r="E32" s="1"/>
    </row>
    <row r="33" spans="1:5">
      <c r="A33" s="1"/>
      <c r="B33" s="1"/>
      <c r="C33" s="1"/>
      <c r="D33" s="31"/>
      <c r="E33" s="1"/>
    </row>
    <row r="34" spans="1:5">
      <c r="A34" s="1"/>
      <c r="B34" s="1"/>
      <c r="C34" s="1"/>
      <c r="D34" s="31"/>
      <c r="E34" s="1"/>
    </row>
    <row r="35" spans="1:5">
      <c r="A35" s="1"/>
      <c r="B35" s="1"/>
      <c r="C35" s="1"/>
      <c r="D35" s="31"/>
      <c r="E35" s="1"/>
    </row>
    <row r="36" spans="1:5">
      <c r="A36" s="1"/>
      <c r="B36" s="1"/>
      <c r="C36" s="1"/>
      <c r="D36" s="31"/>
      <c r="E36" s="1"/>
    </row>
    <row r="37" spans="1:5">
      <c r="A37" s="1"/>
      <c r="B37" s="1"/>
      <c r="C37" s="1"/>
      <c r="D37" s="31"/>
      <c r="E37" s="1"/>
    </row>
    <row r="38" spans="1:5">
      <c r="A38" s="1"/>
      <c r="B38" s="1"/>
      <c r="C38" s="1"/>
      <c r="D38" s="31"/>
      <c r="E38" s="1"/>
    </row>
    <row r="39" spans="1:5">
      <c r="A39" s="1"/>
      <c r="B39" s="1"/>
      <c r="C39" s="1"/>
      <c r="D39" s="31"/>
      <c r="E39" s="1"/>
    </row>
    <row r="40" spans="1:5">
      <c r="A40" s="1"/>
      <c r="B40" s="1"/>
      <c r="C40" s="1"/>
      <c r="D40" s="31"/>
      <c r="E40" s="1"/>
    </row>
    <row r="41" spans="1:5">
      <c r="A41" s="1"/>
      <c r="B41" s="1"/>
      <c r="C41" s="1"/>
      <c r="D41" s="31"/>
      <c r="E41" s="1"/>
    </row>
  </sheetData>
  <autoFilter ref="B2:C41" xr:uid="{6DC3A3C2-89B9-48AC-9770-CC34A2C5E332}"/>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0CAB-51FC-A044-A4FE-E48CC5973D5C}">
  <dimension ref="A1:L124"/>
  <sheetViews>
    <sheetView zoomScale="130" zoomScaleNormal="130" workbookViewId="0">
      <pane ySplit="2" topLeftCell="A30" activePane="bottomLeft" state="frozenSplit"/>
      <selection pane="bottomLeft" activeCell="F30" sqref="F30"/>
    </sheetView>
  </sheetViews>
  <sheetFormatPr defaultColWidth="8.85546875" defaultRowHeight="15"/>
  <cols>
    <col min="1" max="1" width="2.28515625" customWidth="1"/>
    <col min="2" max="2" width="20.140625" style="36" bestFit="1" customWidth="1"/>
    <col min="3" max="3" width="17.140625" style="3" customWidth="1"/>
    <col min="4" max="5" width="20.140625" customWidth="1"/>
    <col min="6" max="6" width="20.42578125" customWidth="1"/>
    <col min="7" max="7" width="16.42578125" style="3" customWidth="1"/>
    <col min="8" max="8" width="14.42578125" customWidth="1"/>
    <col min="9" max="9" width="16.7109375" customWidth="1"/>
    <col min="10" max="10" width="15.42578125" customWidth="1"/>
    <col min="11" max="11" width="14.42578125" customWidth="1"/>
  </cols>
  <sheetData>
    <row r="1" spans="1:12" ht="71.099999999999994" customHeight="1">
      <c r="I1" s="18"/>
    </row>
    <row r="2" spans="1:12" s="3" customFormat="1" ht="15.95" thickBot="1">
      <c r="A2" s="2"/>
      <c r="B2" s="7" t="s">
        <v>1169</v>
      </c>
      <c r="C2" s="26" t="s">
        <v>1170</v>
      </c>
      <c r="D2" s="7" t="s">
        <v>1171</v>
      </c>
      <c r="E2" s="7"/>
      <c r="F2" s="7"/>
      <c r="G2" s="26"/>
      <c r="H2" s="16"/>
      <c r="I2" s="7"/>
      <c r="J2" s="7"/>
      <c r="K2" s="7"/>
    </row>
    <row r="3" spans="1:12" ht="15.95" thickTop="1">
      <c r="A3" s="4"/>
      <c r="B3" s="8" t="s">
        <v>1172</v>
      </c>
      <c r="C3" s="32"/>
      <c r="D3" s="12"/>
      <c r="E3" s="12"/>
      <c r="F3" s="8" t="s">
        <v>1173</v>
      </c>
      <c r="G3" s="34"/>
      <c r="H3" s="9"/>
      <c r="I3" s="9"/>
      <c r="J3" s="9"/>
      <c r="K3" s="9"/>
      <c r="L3" s="9"/>
    </row>
    <row r="4" spans="1:12">
      <c r="A4" s="1"/>
      <c r="B4" s="36" t="s">
        <v>1174</v>
      </c>
      <c r="C4" s="37">
        <v>44935</v>
      </c>
      <c r="D4" s="37">
        <v>44942</v>
      </c>
      <c r="E4" s="37"/>
      <c r="F4" s="36" t="s">
        <v>1174</v>
      </c>
      <c r="G4" s="33" t="s">
        <v>1175</v>
      </c>
      <c r="H4" s="10" t="s">
        <v>1176</v>
      </c>
      <c r="I4" s="10"/>
      <c r="J4" s="10"/>
      <c r="K4" s="10"/>
    </row>
    <row r="5" spans="1:12">
      <c r="A5" s="1"/>
      <c r="B5" s="36" t="s">
        <v>1177</v>
      </c>
      <c r="C5" s="37">
        <v>44959</v>
      </c>
      <c r="D5" s="37">
        <v>44959</v>
      </c>
      <c r="E5" s="37"/>
      <c r="F5" s="36" t="s">
        <v>1177</v>
      </c>
      <c r="G5" s="33" t="s">
        <v>1178</v>
      </c>
      <c r="H5" s="10" t="s">
        <v>1178</v>
      </c>
      <c r="I5" s="10"/>
      <c r="J5" s="10"/>
      <c r="K5" s="10"/>
    </row>
    <row r="6" spans="1:12">
      <c r="A6" s="1"/>
      <c r="B6" s="36" t="s">
        <v>1179</v>
      </c>
      <c r="C6" s="37">
        <v>44958</v>
      </c>
      <c r="D6" s="37">
        <v>44971</v>
      </c>
      <c r="E6" s="37"/>
      <c r="F6" s="36" t="s">
        <v>1179</v>
      </c>
      <c r="G6" s="38">
        <f>C6</f>
        <v>44958</v>
      </c>
      <c r="H6" s="39">
        <f>D6</f>
        <v>44971</v>
      </c>
      <c r="I6" s="10"/>
      <c r="J6" s="10"/>
      <c r="K6" s="10"/>
    </row>
    <row r="7" spans="1:12">
      <c r="A7" s="1"/>
      <c r="B7" s="36" t="s">
        <v>1180</v>
      </c>
      <c r="C7" s="37">
        <v>44977</v>
      </c>
      <c r="D7" s="37">
        <v>44977</v>
      </c>
      <c r="E7" s="37"/>
      <c r="F7" s="36" t="s">
        <v>1180</v>
      </c>
      <c r="G7" s="38">
        <v>45339</v>
      </c>
      <c r="H7" s="39">
        <v>45339</v>
      </c>
      <c r="I7" s="10"/>
      <c r="J7" s="10"/>
      <c r="K7" s="10"/>
    </row>
    <row r="8" spans="1:12">
      <c r="A8" s="1"/>
      <c r="B8" s="36" t="s">
        <v>1181</v>
      </c>
      <c r="C8" s="37">
        <v>2</v>
      </c>
      <c r="D8" s="37">
        <v>44978</v>
      </c>
      <c r="E8" s="37"/>
      <c r="F8" s="36" t="s">
        <v>1181</v>
      </c>
      <c r="G8" s="38">
        <f>C8</f>
        <v>2</v>
      </c>
      <c r="H8" s="39">
        <f>D8</f>
        <v>44978</v>
      </c>
      <c r="I8" s="10"/>
      <c r="J8" s="19"/>
      <c r="K8" s="10"/>
    </row>
    <row r="9" spans="1:12">
      <c r="A9" s="1"/>
      <c r="B9" s="36" t="s">
        <v>1182</v>
      </c>
      <c r="C9" s="37">
        <v>44971</v>
      </c>
      <c r="D9" s="37">
        <v>44997</v>
      </c>
      <c r="E9" s="37"/>
      <c r="F9" s="36" t="s">
        <v>1182</v>
      </c>
      <c r="G9" s="38">
        <f>C9</f>
        <v>44971</v>
      </c>
      <c r="H9" s="39">
        <v>45360</v>
      </c>
      <c r="I9" s="10"/>
      <c r="J9" s="10"/>
      <c r="K9" s="10"/>
    </row>
    <row r="10" spans="1:12">
      <c r="A10" s="1"/>
      <c r="B10" s="36" t="s">
        <v>1183</v>
      </c>
      <c r="C10" s="37">
        <v>44999</v>
      </c>
      <c r="D10" s="37">
        <v>45002</v>
      </c>
      <c r="E10" s="37"/>
      <c r="F10" s="36" t="s">
        <v>1183</v>
      </c>
      <c r="G10" s="38">
        <f>C10</f>
        <v>44999</v>
      </c>
      <c r="H10" s="39">
        <f>D10</f>
        <v>45002</v>
      </c>
      <c r="I10" s="10"/>
      <c r="J10" s="19"/>
      <c r="K10" s="10"/>
    </row>
    <row r="11" spans="1:12">
      <c r="A11" s="1"/>
      <c r="B11" s="36" t="s">
        <v>1184</v>
      </c>
      <c r="C11" s="37">
        <v>45010</v>
      </c>
      <c r="D11" s="37">
        <v>45025</v>
      </c>
      <c r="E11" s="37"/>
      <c r="F11" s="36" t="s">
        <v>1184</v>
      </c>
      <c r="G11" s="38">
        <v>45395</v>
      </c>
      <c r="H11" s="39">
        <v>45402</v>
      </c>
      <c r="I11" s="10"/>
      <c r="J11" s="10"/>
      <c r="K11" s="10"/>
    </row>
    <row r="12" spans="1:12">
      <c r="A12" s="1"/>
      <c r="B12" s="36" t="s">
        <v>1185</v>
      </c>
      <c r="C12" s="37">
        <v>45034</v>
      </c>
      <c r="D12" s="37">
        <v>45038</v>
      </c>
      <c r="E12" s="37"/>
      <c r="F12" s="36" t="s">
        <v>1185</v>
      </c>
      <c r="G12" s="38">
        <f>C12</f>
        <v>45034</v>
      </c>
      <c r="H12" s="39">
        <f>D12</f>
        <v>45038</v>
      </c>
      <c r="I12" s="10"/>
      <c r="J12" s="10"/>
      <c r="K12" s="10"/>
    </row>
    <row r="13" spans="1:12">
      <c r="A13" s="1"/>
      <c r="B13" s="36" t="s">
        <v>1186</v>
      </c>
      <c r="C13" s="37">
        <v>45047</v>
      </c>
      <c r="D13" s="37">
        <v>45051</v>
      </c>
      <c r="E13" s="37"/>
      <c r="F13" s="36" t="s">
        <v>1186</v>
      </c>
      <c r="G13" s="38">
        <f>C13</f>
        <v>45047</v>
      </c>
      <c r="H13" s="39">
        <f>D13</f>
        <v>45051</v>
      </c>
      <c r="I13" s="10"/>
      <c r="J13" s="10"/>
      <c r="K13" s="10"/>
    </row>
    <row r="14" spans="1:12">
      <c r="A14" s="1"/>
      <c r="B14" s="36" t="s">
        <v>1187</v>
      </c>
      <c r="C14" s="37">
        <v>45053</v>
      </c>
      <c r="D14" s="37">
        <v>45060</v>
      </c>
      <c r="E14" s="37"/>
      <c r="F14" s="36" t="s">
        <v>1187</v>
      </c>
      <c r="G14" s="38">
        <f>C14</f>
        <v>45053</v>
      </c>
      <c r="H14" s="39">
        <v>45423</v>
      </c>
      <c r="I14" s="10"/>
      <c r="J14" s="19"/>
      <c r="K14" s="10"/>
    </row>
    <row r="15" spans="1:12">
      <c r="A15" s="1"/>
      <c r="B15" s="36" t="s">
        <v>1188</v>
      </c>
      <c r="C15" s="37">
        <v>45067</v>
      </c>
      <c r="D15" s="37">
        <v>45074</v>
      </c>
      <c r="E15" s="37"/>
      <c r="F15" s="36" t="s">
        <v>1188</v>
      </c>
      <c r="G15" s="38">
        <v>45431</v>
      </c>
      <c r="H15" s="39">
        <v>45438</v>
      </c>
      <c r="I15" s="10"/>
      <c r="J15" s="10"/>
      <c r="K15" s="10"/>
    </row>
    <row r="16" spans="1:12">
      <c r="A16" s="1"/>
      <c r="B16" s="36" t="s">
        <v>1189</v>
      </c>
      <c r="C16" s="37">
        <v>45078</v>
      </c>
      <c r="D16" s="37">
        <v>45095</v>
      </c>
      <c r="E16" s="37"/>
      <c r="F16" s="36" t="s">
        <v>1189</v>
      </c>
      <c r="G16" s="38">
        <f>C16</f>
        <v>45078</v>
      </c>
      <c r="H16" s="39">
        <f>D16</f>
        <v>45095</v>
      </c>
      <c r="I16" s="10"/>
      <c r="J16" s="10"/>
      <c r="K16" s="10"/>
    </row>
    <row r="17" spans="1:11">
      <c r="A17" s="1"/>
      <c r="B17" s="36" t="s">
        <v>1190</v>
      </c>
      <c r="C17" s="37">
        <v>45088</v>
      </c>
      <c r="D17" s="37">
        <v>45095</v>
      </c>
      <c r="E17" s="37"/>
      <c r="F17" s="36" t="s">
        <v>1190</v>
      </c>
      <c r="G17" s="38">
        <v>45451</v>
      </c>
      <c r="H17" s="39">
        <v>45458</v>
      </c>
      <c r="I17" s="10"/>
      <c r="J17" s="19"/>
      <c r="K17" s="10"/>
    </row>
    <row r="18" spans="1:11">
      <c r="A18" s="1"/>
      <c r="B18" s="36" t="s">
        <v>1191</v>
      </c>
      <c r="C18" s="37">
        <v>45108</v>
      </c>
      <c r="D18" s="37">
        <v>45111</v>
      </c>
      <c r="E18" s="37"/>
      <c r="F18" s="36" t="s">
        <v>1191</v>
      </c>
      <c r="G18" s="38">
        <f>C18</f>
        <v>45108</v>
      </c>
      <c r="H18" s="39">
        <f>D18</f>
        <v>45111</v>
      </c>
      <c r="I18" s="10"/>
      <c r="J18" s="10"/>
      <c r="K18" s="10"/>
    </row>
    <row r="19" spans="1:11">
      <c r="A19" s="1"/>
      <c r="B19" s="36" t="s">
        <v>1192</v>
      </c>
      <c r="C19" s="37">
        <v>45125</v>
      </c>
      <c r="D19" s="37">
        <v>45132</v>
      </c>
      <c r="E19" s="37"/>
      <c r="F19" s="36" t="s">
        <v>1192</v>
      </c>
      <c r="G19" s="38">
        <f>C19</f>
        <v>45125</v>
      </c>
      <c r="H19" s="39">
        <f>D19</f>
        <v>45132</v>
      </c>
      <c r="I19" s="10"/>
      <c r="J19" s="10"/>
      <c r="K19" s="10"/>
    </row>
    <row r="20" spans="1:11">
      <c r="A20" s="1"/>
      <c r="B20" s="36" t="s">
        <v>1193</v>
      </c>
      <c r="C20" s="37">
        <v>45170</v>
      </c>
      <c r="D20" s="37">
        <v>45173</v>
      </c>
      <c r="E20" s="37"/>
      <c r="F20" s="36" t="s">
        <v>1193</v>
      </c>
      <c r="G20" s="38">
        <v>45533</v>
      </c>
      <c r="H20" s="39">
        <v>45536</v>
      </c>
      <c r="I20" s="10"/>
      <c r="J20" s="10"/>
      <c r="K20" s="10"/>
    </row>
    <row r="21" spans="1:11">
      <c r="A21" s="1"/>
      <c r="B21" s="36" t="s">
        <v>1194</v>
      </c>
      <c r="C21" s="37">
        <v>45213</v>
      </c>
      <c r="D21" s="37">
        <v>45220</v>
      </c>
      <c r="E21" s="37"/>
      <c r="F21" s="36" t="s">
        <v>1194</v>
      </c>
      <c r="G21" s="38">
        <f t="shared" ref="G21:H23" si="0">C21</f>
        <v>45213</v>
      </c>
      <c r="H21" s="39">
        <f t="shared" si="0"/>
        <v>45220</v>
      </c>
      <c r="I21" s="10"/>
      <c r="J21" s="10"/>
      <c r="K21" s="10"/>
    </row>
    <row r="22" spans="1:11">
      <c r="A22" s="1"/>
      <c r="B22" s="36" t="s">
        <v>1195</v>
      </c>
      <c r="C22" s="37">
        <v>45220</v>
      </c>
      <c r="D22" s="37">
        <v>45230</v>
      </c>
      <c r="E22" s="37"/>
      <c r="F22" s="36" t="s">
        <v>1195</v>
      </c>
      <c r="G22" s="38">
        <f t="shared" si="0"/>
        <v>45220</v>
      </c>
      <c r="H22" s="39">
        <f t="shared" si="0"/>
        <v>45230</v>
      </c>
      <c r="I22" s="10"/>
      <c r="J22" s="10"/>
      <c r="K22" s="10"/>
    </row>
    <row r="23" spans="1:11">
      <c r="A23" s="1"/>
      <c r="B23" s="36" t="s">
        <v>1196</v>
      </c>
      <c r="C23" s="37">
        <v>45252</v>
      </c>
      <c r="D23" s="37">
        <v>45259</v>
      </c>
      <c r="E23" s="37"/>
      <c r="F23" s="36" t="s">
        <v>1196</v>
      </c>
      <c r="G23" s="38">
        <f t="shared" si="0"/>
        <v>45252</v>
      </c>
      <c r="H23" s="39">
        <f t="shared" si="0"/>
        <v>45259</v>
      </c>
      <c r="I23" s="10"/>
      <c r="J23" s="10"/>
      <c r="K23" s="10"/>
    </row>
    <row r="24" spans="1:11">
      <c r="A24" s="1"/>
      <c r="B24" s="36" t="s">
        <v>1197</v>
      </c>
      <c r="C24" s="37">
        <v>45249</v>
      </c>
      <c r="D24" s="37">
        <v>45259</v>
      </c>
      <c r="E24" s="37"/>
      <c r="F24" s="36" t="s">
        <v>1197</v>
      </c>
      <c r="G24" s="38">
        <v>45613</v>
      </c>
      <c r="H24" s="39">
        <v>45626</v>
      </c>
      <c r="I24" s="10"/>
      <c r="J24" s="10"/>
      <c r="K24" s="10"/>
    </row>
    <row r="25" spans="1:11">
      <c r="A25" s="1"/>
      <c r="B25" s="36" t="s">
        <v>1198</v>
      </c>
      <c r="C25" s="37">
        <v>45255</v>
      </c>
      <c r="D25" s="37">
        <v>45262</v>
      </c>
      <c r="E25" s="37"/>
      <c r="F25" s="36" t="s">
        <v>1198</v>
      </c>
      <c r="G25" s="38">
        <f>C25</f>
        <v>45255</v>
      </c>
      <c r="H25" s="39">
        <v>45629</v>
      </c>
      <c r="I25" s="10"/>
      <c r="J25" s="10"/>
      <c r="K25" s="10"/>
    </row>
    <row r="26" spans="1:11">
      <c r="A26" s="1"/>
      <c r="B26" s="36" t="s">
        <v>1199</v>
      </c>
      <c r="C26" s="37">
        <v>45244</v>
      </c>
      <c r="D26" s="37">
        <v>45285</v>
      </c>
      <c r="E26" s="37"/>
      <c r="F26" s="36" t="s">
        <v>1199</v>
      </c>
      <c r="G26" s="38">
        <f>C26</f>
        <v>45244</v>
      </c>
      <c r="H26" s="39">
        <f>D26</f>
        <v>45285</v>
      </c>
      <c r="I26" s="10"/>
      <c r="J26" s="19"/>
      <c r="K26" s="10"/>
    </row>
    <row r="27" spans="1:11">
      <c r="A27" s="1"/>
      <c r="B27" s="10"/>
      <c r="C27" s="33"/>
      <c r="D27" s="21"/>
      <c r="E27" s="21"/>
      <c r="F27" s="21"/>
      <c r="G27" s="33"/>
      <c r="H27" s="10"/>
      <c r="I27" s="10"/>
      <c r="J27" s="10"/>
      <c r="K27" s="10"/>
    </row>
    <row r="28" spans="1:11">
      <c r="A28" s="1"/>
      <c r="B28" s="10"/>
      <c r="C28" s="33"/>
      <c r="D28" s="21"/>
      <c r="E28" s="21"/>
      <c r="F28" s="21"/>
      <c r="G28" s="33"/>
      <c r="H28" s="10"/>
      <c r="I28" s="10"/>
      <c r="J28" s="10"/>
      <c r="K28" s="10"/>
    </row>
    <row r="29" spans="1:11">
      <c r="A29" s="1"/>
      <c r="B29" s="10"/>
      <c r="C29" s="33"/>
      <c r="D29" s="21"/>
      <c r="E29" s="21"/>
      <c r="F29" s="21"/>
      <c r="G29" s="33"/>
      <c r="H29" s="10"/>
      <c r="I29" s="10"/>
      <c r="J29" s="19"/>
      <c r="K29" s="10"/>
    </row>
    <row r="30" spans="1:11">
      <c r="A30" s="1"/>
      <c r="B30" s="10"/>
      <c r="C30" s="33"/>
      <c r="D30" s="21"/>
      <c r="E30" s="21"/>
      <c r="F30" s="21"/>
      <c r="G30" s="33"/>
      <c r="H30" s="10"/>
      <c r="I30" s="10"/>
      <c r="J30" s="10"/>
      <c r="K30" s="10"/>
    </row>
    <row r="31" spans="1:11">
      <c r="A31" s="1"/>
      <c r="B31" s="10"/>
      <c r="C31" s="33"/>
      <c r="D31" s="21"/>
      <c r="E31" s="21"/>
      <c r="F31" s="21"/>
      <c r="G31" s="33"/>
      <c r="H31" s="10"/>
      <c r="I31" s="10"/>
      <c r="J31" s="19"/>
      <c r="K31" s="10"/>
    </row>
    <row r="32" spans="1:11">
      <c r="A32" s="1"/>
      <c r="B32" s="10"/>
      <c r="C32" s="33"/>
      <c r="D32" s="21"/>
      <c r="E32" s="21"/>
      <c r="F32" s="21"/>
      <c r="G32" s="33"/>
      <c r="H32" s="10"/>
      <c r="I32" s="10"/>
      <c r="J32" s="10"/>
      <c r="K32" s="10"/>
    </row>
    <row r="33" spans="1:11">
      <c r="A33" s="1"/>
      <c r="B33" s="10"/>
      <c r="C33" s="33"/>
      <c r="D33" s="21"/>
      <c r="E33" s="21"/>
      <c r="F33" s="21"/>
      <c r="G33" s="33"/>
      <c r="H33" s="10"/>
      <c r="I33" s="10"/>
      <c r="J33" s="10"/>
      <c r="K33" s="10"/>
    </row>
    <row r="34" spans="1:11">
      <c r="A34" s="1"/>
      <c r="B34" s="10"/>
      <c r="C34" s="33"/>
      <c r="D34" s="21"/>
      <c r="E34" s="21"/>
      <c r="F34" s="21"/>
      <c r="G34" s="33"/>
      <c r="H34" s="10"/>
      <c r="I34" s="10"/>
      <c r="J34" s="10"/>
      <c r="K34" s="10"/>
    </row>
    <row r="35" spans="1:11">
      <c r="A35" s="1"/>
      <c r="B35" s="10"/>
      <c r="C35" s="33"/>
      <c r="D35" s="21"/>
      <c r="E35" s="21"/>
      <c r="F35" s="21"/>
      <c r="G35" s="33"/>
      <c r="H35" s="10"/>
      <c r="I35" s="10"/>
      <c r="J35" s="10"/>
      <c r="K35" s="10"/>
    </row>
    <row r="36" spans="1:11">
      <c r="A36" s="1"/>
      <c r="B36" s="10"/>
      <c r="C36" s="33"/>
      <c r="D36" s="21"/>
      <c r="E36" s="21"/>
      <c r="F36" s="21"/>
      <c r="G36" s="33"/>
      <c r="H36" s="10"/>
      <c r="I36" s="10"/>
      <c r="J36" s="10"/>
      <c r="K36" s="10"/>
    </row>
    <row r="37" spans="1:11">
      <c r="A37" s="1"/>
      <c r="B37" s="10"/>
      <c r="C37" s="33"/>
      <c r="D37" s="21"/>
      <c r="E37" s="21"/>
      <c r="F37" s="21"/>
      <c r="G37" s="33"/>
      <c r="H37" s="10"/>
      <c r="I37" s="10"/>
      <c r="J37" s="10"/>
      <c r="K37" s="10"/>
    </row>
    <row r="38" spans="1:11">
      <c r="A38" s="1"/>
      <c r="B38" s="10"/>
      <c r="C38" s="33"/>
      <c r="D38" s="21"/>
      <c r="E38" s="21"/>
      <c r="F38" s="21"/>
      <c r="G38" s="33"/>
      <c r="H38" s="10"/>
      <c r="I38" s="10"/>
      <c r="J38" s="10"/>
      <c r="K38" s="10"/>
    </row>
    <row r="39" spans="1:11">
      <c r="A39" s="1"/>
      <c r="B39" s="10"/>
      <c r="C39" s="33"/>
      <c r="D39" s="21"/>
      <c r="E39" s="21"/>
      <c r="F39" s="21"/>
      <c r="G39" s="33"/>
      <c r="H39" s="10"/>
      <c r="I39" s="10"/>
      <c r="J39" s="19"/>
      <c r="K39" s="10"/>
    </row>
    <row r="40" spans="1:11">
      <c r="A40" s="1"/>
      <c r="B40" s="10"/>
      <c r="C40" s="33"/>
      <c r="D40" s="21"/>
      <c r="E40" s="21"/>
      <c r="F40" s="21"/>
      <c r="G40" s="33"/>
      <c r="H40" s="10"/>
      <c r="I40" s="10"/>
      <c r="J40" s="19"/>
      <c r="K40" s="10"/>
    </row>
    <row r="41" spans="1:11">
      <c r="A41" s="1"/>
      <c r="B41" s="10"/>
      <c r="C41" s="33"/>
      <c r="D41" s="21"/>
      <c r="E41" s="21"/>
      <c r="F41" s="21"/>
      <c r="G41" s="33"/>
      <c r="H41" s="10"/>
      <c r="I41" s="10"/>
      <c r="J41" s="10"/>
      <c r="K41" s="10"/>
    </row>
    <row r="42" spans="1:11">
      <c r="A42" s="1"/>
      <c r="B42" s="10"/>
      <c r="C42" s="33"/>
      <c r="D42" s="21"/>
      <c r="E42" s="21"/>
      <c r="F42" s="21"/>
      <c r="G42" s="33"/>
      <c r="H42" s="10"/>
      <c r="I42" s="10"/>
      <c r="J42" s="10"/>
      <c r="K42" s="10"/>
    </row>
    <row r="43" spans="1:11">
      <c r="A43" s="1"/>
      <c r="B43" s="10"/>
      <c r="C43" s="33"/>
      <c r="D43" s="21"/>
      <c r="E43" s="21"/>
      <c r="F43" s="21"/>
      <c r="G43" s="33"/>
      <c r="H43" s="11"/>
      <c r="I43" s="10"/>
      <c r="J43" s="10"/>
      <c r="K43" s="10"/>
    </row>
    <row r="44" spans="1:11">
      <c r="A44" s="1"/>
      <c r="B44" s="10"/>
      <c r="C44" s="33"/>
      <c r="D44" s="21"/>
      <c r="E44" s="21"/>
      <c r="F44" s="21"/>
      <c r="G44" s="33"/>
      <c r="H44" s="10"/>
      <c r="I44" s="10"/>
      <c r="J44" s="10"/>
      <c r="K44" s="10"/>
    </row>
    <row r="45" spans="1:11">
      <c r="A45" s="1"/>
      <c r="B45" s="10"/>
      <c r="C45" s="33"/>
      <c r="D45" s="21"/>
      <c r="E45" s="21"/>
      <c r="F45" s="21"/>
      <c r="G45" s="33"/>
      <c r="H45" s="17"/>
      <c r="I45" s="10"/>
      <c r="J45" s="19"/>
      <c r="K45" s="10"/>
    </row>
    <row r="46" spans="1:11">
      <c r="A46" s="1"/>
      <c r="B46" s="10"/>
      <c r="C46" s="33"/>
      <c r="D46" s="21"/>
      <c r="E46" s="21"/>
      <c r="F46" s="21"/>
      <c r="G46" s="33"/>
      <c r="H46" s="17"/>
      <c r="I46" s="10"/>
      <c r="J46" s="10"/>
      <c r="K46" s="10"/>
    </row>
    <row r="47" spans="1:11">
      <c r="A47" s="1"/>
      <c r="B47" s="10"/>
      <c r="C47" s="33"/>
      <c r="D47" s="21"/>
      <c r="E47" s="21"/>
      <c r="F47" s="21"/>
      <c r="G47" s="34"/>
      <c r="H47" s="13"/>
      <c r="I47" s="10"/>
      <c r="J47" s="19"/>
      <c r="K47" s="10"/>
    </row>
    <row r="48" spans="1:11">
      <c r="A48" s="1"/>
      <c r="B48" s="10"/>
      <c r="C48" s="33"/>
      <c r="D48" s="21"/>
      <c r="E48" s="21"/>
      <c r="F48" s="21"/>
      <c r="G48" s="33"/>
      <c r="H48" s="17"/>
      <c r="I48" s="10"/>
      <c r="J48" s="10"/>
      <c r="K48" s="10"/>
    </row>
    <row r="49" spans="1:11">
      <c r="A49" s="5"/>
      <c r="B49" s="8"/>
      <c r="C49" s="34"/>
      <c r="D49" s="8"/>
      <c r="E49" s="8"/>
      <c r="F49" s="8"/>
      <c r="G49" s="33"/>
      <c r="H49" s="17"/>
      <c r="I49" s="13"/>
      <c r="J49" s="13"/>
      <c r="K49" s="13"/>
    </row>
    <row r="50" spans="1:11">
      <c r="A50" s="1"/>
      <c r="B50" s="10"/>
      <c r="C50" s="33"/>
      <c r="D50" s="21"/>
      <c r="E50" s="21"/>
      <c r="F50" s="21"/>
      <c r="G50" s="33"/>
      <c r="H50" s="17"/>
      <c r="I50" s="10"/>
      <c r="J50" s="19"/>
      <c r="K50" s="10"/>
    </row>
    <row r="51" spans="1:11">
      <c r="A51" s="1"/>
      <c r="B51" s="10"/>
      <c r="C51" s="33"/>
      <c r="D51" s="21"/>
      <c r="E51" s="21"/>
      <c r="F51" s="21"/>
      <c r="G51" s="33"/>
      <c r="H51" s="17"/>
      <c r="I51" s="10"/>
      <c r="J51" s="19"/>
      <c r="K51" s="10"/>
    </row>
    <row r="52" spans="1:11">
      <c r="A52" s="1"/>
      <c r="B52" s="10"/>
      <c r="C52" s="33"/>
      <c r="D52" s="21"/>
      <c r="E52" s="21"/>
      <c r="F52" s="21"/>
      <c r="G52" s="33"/>
      <c r="H52" s="11"/>
      <c r="I52" s="10"/>
      <c r="J52" s="10"/>
      <c r="K52" s="10"/>
    </row>
    <row r="53" spans="1:11">
      <c r="A53" s="1"/>
      <c r="B53" s="10"/>
      <c r="C53" s="33"/>
      <c r="D53" s="21"/>
      <c r="E53" s="21"/>
      <c r="F53" s="21"/>
      <c r="G53" s="33"/>
      <c r="H53" s="17"/>
      <c r="I53" s="10"/>
      <c r="J53" s="10"/>
      <c r="K53" s="10"/>
    </row>
    <row r="54" spans="1:11">
      <c r="A54" s="1"/>
      <c r="B54" s="10"/>
      <c r="C54" s="33"/>
      <c r="D54" s="21"/>
      <c r="E54" s="21"/>
      <c r="F54" s="21"/>
      <c r="G54" s="33"/>
      <c r="H54" s="17"/>
      <c r="I54" s="10"/>
      <c r="J54" s="10"/>
      <c r="K54" s="10"/>
    </row>
    <row r="55" spans="1:11">
      <c r="A55" s="1"/>
      <c r="B55" s="10"/>
      <c r="C55" s="33"/>
      <c r="D55" s="21"/>
      <c r="E55" s="21"/>
      <c r="F55" s="21"/>
      <c r="G55" s="33"/>
      <c r="H55" s="17"/>
      <c r="I55" s="10"/>
      <c r="J55" s="10"/>
      <c r="K55" s="10"/>
    </row>
    <row r="56" spans="1:11">
      <c r="A56" s="1"/>
      <c r="B56" s="10"/>
      <c r="C56" s="33"/>
      <c r="D56" s="21"/>
      <c r="E56" s="21"/>
      <c r="F56" s="21"/>
      <c r="G56" s="33"/>
      <c r="H56" s="17"/>
      <c r="I56" s="10"/>
      <c r="J56" s="10"/>
      <c r="K56" s="10"/>
    </row>
    <row r="57" spans="1:11">
      <c r="A57" s="1"/>
      <c r="B57" s="10"/>
      <c r="C57" s="33"/>
      <c r="D57" s="21"/>
      <c r="E57" s="21"/>
      <c r="F57" s="21"/>
      <c r="G57" s="33"/>
      <c r="H57" s="17"/>
      <c r="I57" s="10"/>
      <c r="J57" s="10"/>
      <c r="K57" s="10"/>
    </row>
    <row r="58" spans="1:11">
      <c r="A58" s="1"/>
      <c r="B58" s="10"/>
      <c r="C58" s="33"/>
      <c r="D58" s="21"/>
      <c r="E58" s="21"/>
      <c r="F58" s="21"/>
      <c r="G58" s="33"/>
      <c r="H58" s="17"/>
      <c r="I58" s="10"/>
      <c r="J58" s="10"/>
      <c r="K58" s="10"/>
    </row>
    <row r="59" spans="1:11">
      <c r="A59" s="1"/>
      <c r="B59" s="10"/>
      <c r="C59" s="33"/>
      <c r="D59" s="21"/>
      <c r="E59" s="21"/>
      <c r="F59" s="21"/>
      <c r="G59" s="33"/>
      <c r="H59" s="17"/>
      <c r="I59" s="10"/>
      <c r="J59" s="10"/>
      <c r="K59" s="10"/>
    </row>
    <row r="60" spans="1:11">
      <c r="A60" s="1"/>
      <c r="B60" s="10"/>
      <c r="C60" s="33"/>
      <c r="D60" s="21"/>
      <c r="E60" s="21"/>
      <c r="F60" s="21"/>
      <c r="G60" s="33"/>
      <c r="H60" s="17"/>
      <c r="I60" s="10"/>
      <c r="J60" s="10"/>
      <c r="K60" s="10"/>
    </row>
    <row r="61" spans="1:11">
      <c r="A61" s="1"/>
      <c r="B61" s="10"/>
      <c r="C61" s="33"/>
      <c r="D61" s="21"/>
      <c r="E61" s="21"/>
      <c r="F61" s="21"/>
      <c r="G61" s="33"/>
      <c r="H61" s="11"/>
      <c r="I61" s="10"/>
      <c r="J61" s="10"/>
      <c r="K61" s="10"/>
    </row>
    <row r="62" spans="1:11">
      <c r="A62" s="1"/>
      <c r="B62" s="10"/>
      <c r="C62" s="33"/>
      <c r="D62" s="21"/>
      <c r="E62" s="21"/>
      <c r="F62" s="21"/>
      <c r="G62" s="33"/>
      <c r="H62" s="17"/>
      <c r="I62" s="10"/>
      <c r="J62" s="10"/>
      <c r="K62" s="10"/>
    </row>
    <row r="63" spans="1:11">
      <c r="A63" s="1"/>
      <c r="B63" s="10"/>
      <c r="C63" s="33"/>
      <c r="D63" s="21"/>
      <c r="E63" s="21"/>
      <c r="F63" s="21"/>
      <c r="G63" s="33"/>
      <c r="H63" s="17"/>
      <c r="I63" s="10"/>
      <c r="J63" s="10"/>
      <c r="K63" s="10"/>
    </row>
    <row r="64" spans="1:11">
      <c r="A64" s="1"/>
      <c r="B64" s="10"/>
      <c r="C64" s="33"/>
      <c r="D64" s="21"/>
      <c r="E64" s="21"/>
      <c r="F64" s="21"/>
      <c r="G64" s="33"/>
      <c r="H64" s="17"/>
      <c r="I64" s="10"/>
      <c r="J64" s="10"/>
      <c r="K64" s="10"/>
    </row>
    <row r="65" spans="1:11">
      <c r="A65" s="1"/>
      <c r="B65" s="10"/>
      <c r="C65" s="33"/>
      <c r="D65" s="21"/>
      <c r="E65" s="21"/>
      <c r="F65" s="21"/>
      <c r="G65" s="33"/>
      <c r="H65" s="17"/>
      <c r="I65" s="10"/>
      <c r="J65" s="10"/>
      <c r="K65" s="10"/>
    </row>
    <row r="66" spans="1:11">
      <c r="A66" s="1"/>
      <c r="B66" s="10"/>
      <c r="C66" s="33"/>
      <c r="D66" s="21"/>
      <c r="E66" s="21"/>
      <c r="F66" s="21"/>
      <c r="G66" s="33"/>
      <c r="H66" s="17"/>
      <c r="I66" s="10"/>
      <c r="J66" s="10"/>
      <c r="K66" s="10"/>
    </row>
    <row r="67" spans="1:11">
      <c r="A67" s="1"/>
      <c r="B67" s="10"/>
      <c r="C67" s="33"/>
      <c r="D67" s="21"/>
      <c r="E67" s="21"/>
      <c r="F67" s="21"/>
      <c r="G67" s="33"/>
      <c r="H67" s="17"/>
      <c r="I67" s="10"/>
      <c r="J67" s="10"/>
      <c r="K67" s="10"/>
    </row>
    <row r="68" spans="1:11">
      <c r="A68" s="1"/>
      <c r="B68" s="10"/>
      <c r="C68" s="33"/>
      <c r="D68" s="21"/>
      <c r="E68" s="21"/>
      <c r="F68" s="21"/>
      <c r="G68" s="33"/>
      <c r="H68" s="17"/>
      <c r="I68" s="10"/>
      <c r="J68" s="10"/>
      <c r="K68" s="10"/>
    </row>
    <row r="69" spans="1:11">
      <c r="A69" s="1"/>
      <c r="B69" s="10"/>
      <c r="C69" s="33"/>
      <c r="D69" s="21"/>
      <c r="E69" s="21"/>
      <c r="F69" s="21"/>
      <c r="G69" s="33"/>
      <c r="H69" s="17"/>
      <c r="I69" s="10"/>
      <c r="J69" s="10"/>
      <c r="K69" s="10"/>
    </row>
    <row r="70" spans="1:11">
      <c r="A70" s="1"/>
      <c r="B70" s="10"/>
      <c r="C70" s="33"/>
      <c r="D70" s="21"/>
      <c r="E70" s="21"/>
      <c r="F70" s="21"/>
      <c r="G70" s="33"/>
      <c r="H70" s="11"/>
      <c r="I70" s="10"/>
      <c r="J70" s="10"/>
      <c r="K70" s="10"/>
    </row>
    <row r="71" spans="1:11">
      <c r="A71" s="1"/>
      <c r="B71" s="10"/>
      <c r="C71" s="33"/>
      <c r="D71" s="21"/>
      <c r="E71" s="21"/>
      <c r="F71" s="21"/>
      <c r="G71" s="33"/>
      <c r="H71" s="17"/>
      <c r="I71" s="10"/>
      <c r="J71" s="10"/>
      <c r="K71" s="10"/>
    </row>
    <row r="72" spans="1:11">
      <c r="A72" s="1"/>
      <c r="B72" s="10"/>
      <c r="C72" s="33"/>
      <c r="D72" s="21"/>
      <c r="E72" s="21"/>
      <c r="F72" s="21"/>
      <c r="G72" s="33"/>
      <c r="H72" s="17"/>
      <c r="I72" s="10"/>
      <c r="J72" s="10"/>
      <c r="K72" s="10"/>
    </row>
    <row r="73" spans="1:11">
      <c r="A73" s="1"/>
      <c r="B73" s="10"/>
      <c r="C73" s="33"/>
      <c r="D73" s="21"/>
      <c r="E73" s="21"/>
      <c r="F73" s="21"/>
      <c r="G73" s="33"/>
      <c r="H73" s="17"/>
      <c r="I73" s="10"/>
      <c r="J73" s="10"/>
      <c r="K73" s="10"/>
    </row>
    <row r="74" spans="1:11">
      <c r="A74" s="1"/>
      <c r="B74" s="10"/>
      <c r="C74" s="33"/>
      <c r="D74" s="21"/>
      <c r="E74" s="21"/>
      <c r="F74" s="21"/>
      <c r="G74" s="33"/>
      <c r="H74" s="17"/>
      <c r="I74" s="10"/>
      <c r="J74" s="10"/>
      <c r="K74" s="10"/>
    </row>
    <row r="75" spans="1:11">
      <c r="A75" s="1"/>
      <c r="B75" s="10"/>
      <c r="C75" s="33"/>
      <c r="D75" s="21"/>
      <c r="E75" s="21"/>
      <c r="F75" s="21"/>
      <c r="G75" s="33"/>
      <c r="H75" s="17"/>
      <c r="I75" s="10"/>
      <c r="J75" s="10"/>
      <c r="K75" s="10"/>
    </row>
    <row r="76" spans="1:11">
      <c r="A76" s="1"/>
      <c r="B76" s="10"/>
      <c r="C76" s="33"/>
      <c r="D76" s="21"/>
      <c r="E76" s="21"/>
      <c r="F76" s="21"/>
      <c r="G76" s="33"/>
      <c r="H76" s="17"/>
      <c r="I76" s="10"/>
      <c r="J76" s="10"/>
      <c r="K76" s="10"/>
    </row>
    <row r="77" spans="1:11">
      <c r="A77" s="1"/>
      <c r="B77" s="10"/>
      <c r="C77" s="33"/>
      <c r="D77" s="21"/>
      <c r="E77" s="21"/>
      <c r="F77" s="21"/>
      <c r="G77" s="33"/>
      <c r="H77" s="17"/>
      <c r="I77" s="10"/>
      <c r="J77" s="10"/>
      <c r="K77" s="10"/>
    </row>
    <row r="78" spans="1:11">
      <c r="A78" s="1"/>
      <c r="B78" s="10"/>
      <c r="C78" s="33"/>
      <c r="D78" s="21"/>
      <c r="E78" s="21"/>
      <c r="F78" s="21"/>
      <c r="G78" s="33"/>
      <c r="H78" s="17"/>
      <c r="I78" s="10"/>
      <c r="J78" s="10"/>
      <c r="K78" s="10"/>
    </row>
    <row r="79" spans="1:11">
      <c r="A79" s="1"/>
      <c r="B79" s="10"/>
      <c r="C79" s="33"/>
      <c r="D79" s="21"/>
      <c r="E79" s="21"/>
      <c r="F79" s="21"/>
      <c r="G79" s="33"/>
      <c r="H79" s="17"/>
      <c r="I79" s="10"/>
      <c r="J79" s="10"/>
      <c r="K79" s="10"/>
    </row>
    <row r="80" spans="1:11">
      <c r="A80" s="1"/>
      <c r="B80" s="10"/>
      <c r="C80" s="33"/>
      <c r="D80" s="21"/>
      <c r="E80" s="21"/>
      <c r="F80" s="21"/>
      <c r="G80" s="33"/>
      <c r="H80" s="17"/>
      <c r="I80" s="10"/>
      <c r="J80" s="10"/>
      <c r="K80" s="10"/>
    </row>
    <row r="81" spans="1:11">
      <c r="A81" s="1"/>
      <c r="B81" s="10"/>
      <c r="C81" s="33"/>
      <c r="D81" s="21"/>
      <c r="E81" s="21"/>
      <c r="F81" s="21"/>
      <c r="G81" s="33"/>
      <c r="H81" s="17"/>
      <c r="I81" s="10"/>
      <c r="J81" s="10"/>
      <c r="K81" s="10"/>
    </row>
    <row r="82" spans="1:11">
      <c r="A82" s="1"/>
      <c r="B82" s="10"/>
      <c r="C82" s="33"/>
      <c r="D82" s="21"/>
      <c r="E82" s="21"/>
      <c r="F82" s="21"/>
      <c r="G82" s="33"/>
      <c r="H82" s="17"/>
      <c r="I82" s="10"/>
      <c r="J82" s="10"/>
      <c r="K82" s="10"/>
    </row>
    <row r="83" spans="1:11">
      <c r="A83" s="1"/>
      <c r="B83" s="10"/>
      <c r="C83" s="33"/>
      <c r="D83" s="21"/>
      <c r="E83" s="21"/>
      <c r="F83" s="21"/>
      <c r="G83" s="33"/>
      <c r="H83" s="17"/>
      <c r="I83" s="10"/>
      <c r="J83" s="10"/>
      <c r="K83" s="10"/>
    </row>
    <row r="84" spans="1:11">
      <c r="A84" s="1"/>
      <c r="B84" s="10"/>
      <c r="C84" s="33"/>
      <c r="D84" s="21"/>
      <c r="E84" s="21"/>
      <c r="F84" s="21"/>
      <c r="G84" s="33"/>
      <c r="H84" s="17"/>
      <c r="I84" s="10"/>
      <c r="J84" s="10"/>
      <c r="K84" s="10"/>
    </row>
    <row r="85" spans="1:11">
      <c r="A85" s="1"/>
      <c r="B85" s="10"/>
      <c r="C85" s="33"/>
      <c r="D85" s="21"/>
      <c r="E85" s="21"/>
      <c r="F85" s="21"/>
      <c r="G85" s="33"/>
      <c r="H85" s="17"/>
      <c r="I85" s="10"/>
      <c r="J85" s="10"/>
      <c r="K85" s="10"/>
    </row>
    <row r="86" spans="1:11">
      <c r="A86" s="1"/>
      <c r="B86" s="10"/>
      <c r="C86" s="33"/>
      <c r="D86" s="21"/>
      <c r="E86" s="21"/>
      <c r="F86" s="21"/>
      <c r="G86" s="33"/>
      <c r="H86" s="17"/>
      <c r="I86" s="10"/>
      <c r="J86" s="10"/>
      <c r="K86" s="10"/>
    </row>
    <row r="87" spans="1:11">
      <c r="A87" s="1"/>
      <c r="B87" s="10"/>
      <c r="C87" s="33"/>
      <c r="D87" s="21"/>
      <c r="E87" s="21"/>
      <c r="F87" s="21"/>
      <c r="G87" s="33"/>
      <c r="H87" s="17"/>
      <c r="I87" s="10"/>
      <c r="J87" s="10"/>
      <c r="K87" s="10"/>
    </row>
    <row r="88" spans="1:11">
      <c r="A88" s="1"/>
      <c r="B88" s="10"/>
      <c r="C88" s="33"/>
      <c r="D88" s="21"/>
      <c r="E88" s="21"/>
      <c r="F88" s="21"/>
      <c r="G88" s="33"/>
      <c r="H88" s="17"/>
      <c r="I88" s="10"/>
      <c r="J88" s="10"/>
      <c r="K88" s="10"/>
    </row>
    <row r="89" spans="1:11">
      <c r="A89" s="1"/>
      <c r="B89" s="10"/>
      <c r="C89" s="33"/>
      <c r="D89" s="21"/>
      <c r="E89" s="21"/>
      <c r="F89" s="21"/>
      <c r="G89" s="33"/>
      <c r="H89" s="17"/>
      <c r="I89" s="10"/>
      <c r="J89" s="10"/>
      <c r="K89" s="10"/>
    </row>
    <row r="90" spans="1:11">
      <c r="A90" s="1"/>
      <c r="B90" s="10"/>
      <c r="C90" s="33"/>
      <c r="D90" s="21"/>
      <c r="E90" s="21"/>
      <c r="F90" s="21"/>
      <c r="G90" s="33"/>
      <c r="H90" s="17"/>
      <c r="I90" s="10"/>
      <c r="J90" s="10"/>
      <c r="K90" s="10"/>
    </row>
    <row r="91" spans="1:11">
      <c r="A91" s="1"/>
      <c r="B91" s="10"/>
      <c r="C91" s="33"/>
      <c r="D91" s="21"/>
      <c r="E91" s="21"/>
      <c r="F91" s="21"/>
      <c r="G91" s="33"/>
      <c r="H91" s="17"/>
      <c r="I91" s="10"/>
      <c r="J91" s="10"/>
      <c r="K91" s="10"/>
    </row>
    <row r="92" spans="1:11">
      <c r="A92" s="1"/>
      <c r="B92" s="10"/>
      <c r="C92" s="33"/>
      <c r="D92" s="21"/>
      <c r="E92" s="21"/>
      <c r="F92" s="21"/>
      <c r="G92" s="33"/>
      <c r="H92" s="17"/>
      <c r="I92" s="10"/>
      <c r="J92" s="10"/>
      <c r="K92" s="10"/>
    </row>
    <row r="93" spans="1:11">
      <c r="A93" s="1"/>
      <c r="B93" s="10"/>
      <c r="C93" s="33"/>
      <c r="D93" s="21"/>
      <c r="E93" s="21"/>
      <c r="F93" s="21"/>
      <c r="G93" s="33"/>
      <c r="H93" s="17"/>
      <c r="I93" s="10"/>
      <c r="J93" s="10"/>
      <c r="K93" s="10"/>
    </row>
    <row r="94" spans="1:11">
      <c r="A94" s="1"/>
      <c r="B94" s="10"/>
      <c r="C94" s="33"/>
      <c r="D94" s="21"/>
      <c r="E94" s="21"/>
      <c r="F94" s="21"/>
      <c r="G94" s="33"/>
      <c r="H94" s="17"/>
      <c r="I94" s="10"/>
      <c r="J94" s="10"/>
      <c r="K94" s="10"/>
    </row>
    <row r="95" spans="1:11">
      <c r="A95" s="1"/>
      <c r="B95" s="10"/>
      <c r="C95" s="33"/>
      <c r="D95" s="21"/>
      <c r="E95" s="21"/>
      <c r="F95" s="21"/>
      <c r="G95" s="33"/>
      <c r="H95" s="17"/>
      <c r="I95" s="10"/>
      <c r="J95" s="10"/>
      <c r="K95" s="10"/>
    </row>
    <row r="96" spans="1:11">
      <c r="A96" s="1"/>
      <c r="B96" s="10"/>
      <c r="C96" s="33"/>
      <c r="D96" s="21"/>
      <c r="E96" s="21"/>
      <c r="F96" s="21"/>
      <c r="G96" s="33"/>
      <c r="H96" s="17"/>
      <c r="I96" s="10"/>
      <c r="J96" s="10"/>
      <c r="K96" s="10"/>
    </row>
    <row r="97" spans="1:11">
      <c r="A97" s="1"/>
      <c r="B97" s="10"/>
      <c r="C97" s="33"/>
      <c r="D97" s="21"/>
      <c r="E97" s="21"/>
      <c r="F97" s="21"/>
      <c r="G97" s="33"/>
      <c r="H97" s="17"/>
      <c r="I97" s="10"/>
      <c r="J97" s="10"/>
      <c r="K97" s="10"/>
    </row>
    <row r="98" spans="1:11">
      <c r="A98" s="1"/>
      <c r="B98" s="10"/>
      <c r="C98" s="33"/>
      <c r="D98" s="21"/>
      <c r="E98" s="21"/>
      <c r="F98" s="21"/>
      <c r="G98" s="33"/>
      <c r="H98" s="17"/>
      <c r="I98" s="10"/>
      <c r="J98" s="10"/>
      <c r="K98" s="10"/>
    </row>
    <row r="99" spans="1:11">
      <c r="A99" s="1"/>
      <c r="B99" s="10"/>
      <c r="C99" s="33"/>
      <c r="D99" s="21"/>
      <c r="E99" s="21"/>
      <c r="F99" s="21"/>
      <c r="G99" s="33"/>
      <c r="H99" s="17"/>
      <c r="I99" s="10"/>
      <c r="J99" s="10"/>
      <c r="K99" s="10"/>
    </row>
    <row r="100" spans="1:11">
      <c r="A100" s="1"/>
      <c r="B100" s="10"/>
      <c r="C100" s="33"/>
      <c r="D100" s="21"/>
      <c r="E100" s="21"/>
      <c r="F100" s="21"/>
      <c r="G100" s="33"/>
      <c r="H100" s="17"/>
      <c r="I100" s="10"/>
      <c r="J100" s="10"/>
      <c r="K100" s="10"/>
    </row>
    <row r="101" spans="1:11">
      <c r="A101" s="1"/>
      <c r="B101" s="10"/>
      <c r="C101" s="33"/>
      <c r="D101" s="21"/>
      <c r="E101" s="21"/>
      <c r="F101" s="21"/>
      <c r="G101" s="33"/>
      <c r="H101" s="17"/>
      <c r="I101" s="10"/>
      <c r="J101" s="10"/>
      <c r="K101" s="10"/>
    </row>
    <row r="102" spans="1:11">
      <c r="A102" s="1"/>
      <c r="B102" s="10"/>
      <c r="C102" s="33"/>
      <c r="D102" s="21"/>
      <c r="E102" s="21"/>
      <c r="F102" s="21"/>
      <c r="G102" s="33"/>
      <c r="H102" s="17"/>
      <c r="I102" s="10"/>
      <c r="J102" s="10"/>
      <c r="K102" s="10"/>
    </row>
    <row r="103" spans="1:11">
      <c r="A103" s="1"/>
      <c r="B103" s="10"/>
      <c r="C103" s="33"/>
      <c r="D103" s="21"/>
      <c r="E103" s="21"/>
      <c r="F103" s="21"/>
      <c r="G103" s="33"/>
      <c r="H103" s="17"/>
      <c r="I103" s="10"/>
      <c r="J103" s="10"/>
      <c r="K103" s="10"/>
    </row>
    <row r="104" spans="1:11">
      <c r="A104" s="1"/>
      <c r="B104" s="10"/>
      <c r="C104" s="33"/>
      <c r="D104" s="21"/>
      <c r="E104" s="21"/>
      <c r="F104" s="21"/>
      <c r="G104" s="33"/>
      <c r="H104" s="17"/>
      <c r="I104" s="10"/>
      <c r="J104" s="10"/>
      <c r="K104" s="10"/>
    </row>
    <row r="105" spans="1:11">
      <c r="A105" s="1"/>
      <c r="B105" s="10"/>
      <c r="C105" s="33"/>
      <c r="D105" s="21"/>
      <c r="E105" s="21"/>
      <c r="F105" s="21"/>
      <c r="G105" s="33"/>
      <c r="H105" s="17"/>
      <c r="I105" s="10"/>
      <c r="J105" s="10"/>
      <c r="K105" s="10"/>
    </row>
    <row r="106" spans="1:11">
      <c r="A106" s="1"/>
      <c r="B106" s="10"/>
      <c r="C106" s="33"/>
      <c r="D106" s="21"/>
      <c r="E106" s="21"/>
      <c r="F106" s="21"/>
      <c r="G106" s="33"/>
      <c r="H106" s="17"/>
      <c r="I106" s="10"/>
      <c r="J106" s="10"/>
      <c r="K106" s="10"/>
    </row>
    <row r="107" spans="1:11">
      <c r="A107" s="1"/>
      <c r="B107" s="10"/>
      <c r="C107" s="33"/>
      <c r="D107" s="21"/>
      <c r="E107" s="21"/>
      <c r="F107" s="21"/>
      <c r="G107" s="33"/>
      <c r="H107" s="17"/>
      <c r="I107" s="10"/>
      <c r="J107" s="10"/>
      <c r="K107" s="10"/>
    </row>
    <row r="108" spans="1:11">
      <c r="A108" s="1"/>
      <c r="B108" s="10"/>
      <c r="C108" s="33"/>
      <c r="D108" s="21"/>
      <c r="E108" s="21"/>
      <c r="F108" s="21"/>
      <c r="G108" s="33"/>
      <c r="H108" s="17"/>
      <c r="I108" s="10"/>
      <c r="J108" s="10"/>
      <c r="K108" s="10"/>
    </row>
    <row r="109" spans="1:11">
      <c r="A109" s="1"/>
      <c r="B109" s="10"/>
      <c r="C109" s="33"/>
      <c r="D109" s="21"/>
      <c r="E109" s="21"/>
      <c r="F109" s="21"/>
      <c r="G109" s="33"/>
      <c r="H109" s="17"/>
      <c r="I109" s="10"/>
      <c r="J109" s="10"/>
      <c r="K109" s="10"/>
    </row>
    <row r="110" spans="1:11">
      <c r="A110" s="1"/>
      <c r="B110" s="10"/>
      <c r="C110" s="33"/>
      <c r="D110" s="21"/>
      <c r="E110" s="21"/>
      <c r="F110" s="21"/>
      <c r="G110" s="33"/>
      <c r="H110" s="17"/>
      <c r="I110" s="10"/>
      <c r="J110" s="10"/>
      <c r="K110" s="10"/>
    </row>
    <row r="111" spans="1:11">
      <c r="A111" s="1"/>
      <c r="B111" s="10"/>
      <c r="C111" s="33"/>
      <c r="D111" s="21"/>
      <c r="E111" s="21"/>
      <c r="F111" s="21"/>
      <c r="G111" s="33"/>
      <c r="H111" s="17"/>
      <c r="I111" s="10"/>
      <c r="J111" s="10"/>
      <c r="K111" s="10"/>
    </row>
    <row r="112" spans="1:11">
      <c r="A112" s="1"/>
      <c r="B112" s="10"/>
      <c r="C112" s="33"/>
      <c r="D112" s="21"/>
      <c r="E112" s="21"/>
      <c r="F112" s="21"/>
      <c r="G112" s="33"/>
      <c r="H112" s="17"/>
      <c r="I112" s="10"/>
      <c r="J112" s="10"/>
      <c r="K112" s="10"/>
    </row>
    <row r="113" spans="1:11">
      <c r="A113" s="1"/>
      <c r="B113" s="10"/>
      <c r="C113" s="33"/>
      <c r="D113" s="21"/>
      <c r="E113" s="21"/>
      <c r="F113" s="21"/>
      <c r="G113" s="33"/>
      <c r="H113" s="17"/>
      <c r="I113" s="10"/>
      <c r="J113" s="10"/>
      <c r="K113" s="10"/>
    </row>
    <row r="114" spans="1:11">
      <c r="A114" s="1"/>
      <c r="B114" s="10"/>
      <c r="C114" s="33"/>
      <c r="D114" s="21"/>
      <c r="E114" s="21"/>
      <c r="F114" s="21"/>
      <c r="G114" s="33"/>
      <c r="H114" s="17"/>
      <c r="I114" s="10"/>
      <c r="J114" s="10"/>
      <c r="K114" s="10"/>
    </row>
    <row r="115" spans="1:11">
      <c r="A115" s="1"/>
      <c r="B115" s="10"/>
      <c r="C115" s="33"/>
      <c r="D115" s="21"/>
      <c r="E115" s="21"/>
      <c r="F115" s="21"/>
      <c r="G115" s="33"/>
      <c r="H115" s="17"/>
      <c r="I115" s="10"/>
      <c r="J115" s="10"/>
      <c r="K115" s="10"/>
    </row>
    <row r="116" spans="1:11">
      <c r="A116" s="1"/>
      <c r="B116" s="10"/>
      <c r="C116" s="33"/>
      <c r="D116" s="21"/>
      <c r="E116" s="21"/>
      <c r="F116" s="21"/>
      <c r="G116" s="33"/>
      <c r="H116" s="17"/>
      <c r="I116" s="10"/>
      <c r="J116" s="10"/>
      <c r="K116" s="10"/>
    </row>
    <row r="117" spans="1:11">
      <c r="A117" s="1"/>
      <c r="B117" s="10"/>
      <c r="C117" s="33"/>
      <c r="D117" s="21"/>
      <c r="E117" s="21"/>
      <c r="F117" s="21"/>
      <c r="G117" s="33"/>
      <c r="H117" s="17"/>
      <c r="I117" s="10"/>
      <c r="J117" s="10"/>
      <c r="K117" s="10"/>
    </row>
    <row r="118" spans="1:11">
      <c r="A118" s="1"/>
      <c r="B118" s="10"/>
      <c r="C118" s="33"/>
      <c r="D118" s="21"/>
      <c r="E118" s="21"/>
      <c r="F118" s="21"/>
      <c r="G118" s="33"/>
      <c r="H118" s="17"/>
      <c r="I118" s="10"/>
      <c r="J118" s="10"/>
      <c r="K118" s="10"/>
    </row>
    <row r="119" spans="1:11">
      <c r="A119" s="1"/>
      <c r="B119" s="10"/>
      <c r="C119" s="33"/>
      <c r="D119" s="21"/>
      <c r="E119" s="21"/>
      <c r="F119" s="21"/>
      <c r="G119" s="33"/>
      <c r="H119" s="17"/>
      <c r="I119" s="10"/>
      <c r="J119" s="10"/>
      <c r="K119" s="10"/>
    </row>
    <row r="120" spans="1:11">
      <c r="A120" s="1"/>
      <c r="B120" s="10"/>
      <c r="C120" s="33"/>
      <c r="D120" s="21"/>
      <c r="E120" s="21"/>
      <c r="F120" s="21"/>
      <c r="G120" s="33"/>
      <c r="H120" s="17"/>
      <c r="I120" s="10"/>
      <c r="J120" s="10"/>
      <c r="K120" s="10"/>
    </row>
    <row r="121" spans="1:11">
      <c r="A121" s="1"/>
      <c r="B121" s="10"/>
      <c r="C121" s="33"/>
      <c r="D121" s="21"/>
      <c r="E121" s="21"/>
      <c r="F121" s="21"/>
      <c r="G121" s="33"/>
      <c r="H121" s="17"/>
      <c r="I121" s="10"/>
      <c r="J121" s="10"/>
      <c r="K121" s="10"/>
    </row>
    <row r="122" spans="1:11">
      <c r="A122" s="1"/>
      <c r="B122" s="10"/>
      <c r="C122" s="33"/>
      <c r="D122" s="21"/>
      <c r="E122" s="21"/>
      <c r="F122" s="21"/>
      <c r="G122" s="33"/>
      <c r="H122" s="17"/>
      <c r="I122" s="10"/>
      <c r="J122" s="10"/>
      <c r="K122" s="10"/>
    </row>
    <row r="123" spans="1:11">
      <c r="A123" s="1"/>
      <c r="B123" s="10"/>
      <c r="C123" s="33"/>
      <c r="D123" s="21"/>
      <c r="E123" s="21"/>
      <c r="F123" s="21"/>
      <c r="I123" s="10"/>
      <c r="J123" s="10"/>
      <c r="K123" s="10"/>
    </row>
    <row r="124" spans="1:11">
      <c r="A124" s="1"/>
      <c r="B124" s="10"/>
      <c r="C124" s="33"/>
      <c r="D124" s="21"/>
      <c r="E124" s="21"/>
      <c r="F124" s="21"/>
      <c r="I124" s="10"/>
      <c r="J124" s="10"/>
      <c r="K124" s="10"/>
    </row>
  </sheetData>
  <autoFilter ref="B2:C124" xr:uid="{6DC3A3C2-89B9-48AC-9770-CC34A2C5E332}"/>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6081C3536704FAC1A426E1F432E2A" ma:contentTypeVersion="4" ma:contentTypeDescription="Create a new document." ma:contentTypeScope="" ma:versionID="9d0733bdae67de035e6e547d219119cf">
  <xsd:schema xmlns:xsd="http://www.w3.org/2001/XMLSchema" xmlns:xs="http://www.w3.org/2001/XMLSchema" xmlns:p="http://schemas.microsoft.com/office/2006/metadata/properties" xmlns:ns2="d19b136a-1e30-4287-9b04-6a4fc8bf06bd" targetNamespace="http://schemas.microsoft.com/office/2006/metadata/properties" ma:root="true" ma:fieldsID="ee37d51d885a48ccbedca22531f4301a" ns2:_="">
    <xsd:import namespace="d19b136a-1e30-4287-9b04-6a4fc8bf06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b136a-1e30-4287-9b04-6a4fc8bf0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CA7A49-4F1B-40B3-929E-B8F531A3B28C}"/>
</file>

<file path=customXml/itemProps2.xml><?xml version="1.0" encoding="utf-8"?>
<ds:datastoreItem xmlns:ds="http://schemas.openxmlformats.org/officeDocument/2006/customXml" ds:itemID="{D61D26BE-2D79-4B74-82E2-EACE4A43B6F7}"/>
</file>

<file path=customXml/itemProps3.xml><?xml version="1.0" encoding="utf-8"?>
<ds:datastoreItem xmlns:ds="http://schemas.openxmlformats.org/officeDocument/2006/customXml" ds:itemID="{501FCD6D-76CF-4C63-BA96-FE8C6DFFE4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Jerry McLean</dc:creator>
  <cp:keywords/>
  <dc:description/>
  <cp:lastModifiedBy/>
  <cp:revision/>
  <dcterms:created xsi:type="dcterms:W3CDTF">2019-08-23T17:14:00Z</dcterms:created>
  <dcterms:modified xsi:type="dcterms:W3CDTF">2025-04-21T17:11:07Z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0x01010054E6081C3536704FAC1A426E1F432E2A</vt:lpwstr>
  </property>
</Properties>
</file>